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M. Scott\Desktop\Backup\Ruth S Solutions\website\files\Resources\"/>
    </mc:Choice>
  </mc:AlternateContent>
  <xr:revisionPtr revIDLastSave="0" documentId="8_{56C5CB84-39D5-456F-B699-295CB47E92EA}" xr6:coauthVersionLast="46" xr6:coauthVersionMax="46" xr10:uidLastSave="{00000000-0000-0000-0000-000000000000}"/>
  <bookViews>
    <workbookView xWindow="28680" yWindow="2655" windowWidth="29040" windowHeight="15840" activeTab="2" xr2:uid="{00000000-000D-0000-FFFF-FFFF00000000}"/>
  </bookViews>
  <sheets>
    <sheet name="Getting started" sheetId="1" r:id="rId1"/>
    <sheet name="Initial Setup" sheetId="2" state="hidden" r:id="rId2"/>
    <sheet name="Cash flow planner" sheetId="3" r:id="rId3"/>
    <sheet name="Summary" sheetId="4" r:id="rId4"/>
    <sheet name="Charts" sheetId="5" state="hidden" r:id="rId5"/>
    <sheet name="Advanced props" sheetId="6" state="hidden" r:id="rId6"/>
  </sheets>
  <definedNames>
    <definedName name="data_header_column">'Cash flow planner'!$E:$E</definedName>
    <definedName name="expenses">'Cash flow planner'!$41:$41</definedName>
    <definedName name="expenses_what_if">'Cash flow planner'!$61:$61</definedName>
    <definedName name="income">'Cash flow planner'!$11:$11</definedName>
    <definedName name="income_what_if">'Cash flow planner'!$27:$27</definedName>
    <definedName name="total_expenses">'Cash flow planner'!$59:$59</definedName>
    <definedName name="total_income">'Cash flow planner'!$25:$25</definedName>
    <definedName name="total_money_in">'Cash flow planner'!$37:$37</definedName>
    <definedName name="total_money_out">'Cash flow planner'!$73:$73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4" l="1"/>
  <c r="A6" i="4"/>
  <c r="S71" i="3"/>
  <c r="S70" i="3"/>
  <c r="S69" i="3"/>
  <c r="S68" i="3"/>
  <c r="S67" i="3"/>
  <c r="S66" i="3"/>
  <c r="S65" i="3"/>
  <c r="S64" i="3"/>
  <c r="S63" i="3"/>
  <c r="S62" i="3"/>
  <c r="R59" i="3"/>
  <c r="R73" i="3" s="1"/>
  <c r="R5" i="3" s="1"/>
  <c r="Q59" i="3"/>
  <c r="Q73" i="3" s="1"/>
  <c r="Q5" i="3" s="1"/>
  <c r="P59" i="3"/>
  <c r="P73" i="3" s="1"/>
  <c r="P5" i="3" s="1"/>
  <c r="O59" i="3"/>
  <c r="O73" i="3" s="1"/>
  <c r="N59" i="3"/>
  <c r="N73" i="3" s="1"/>
  <c r="N5" i="3" s="1"/>
  <c r="M59" i="3"/>
  <c r="M73" i="3" s="1"/>
  <c r="M5" i="3" s="1"/>
  <c r="L59" i="3"/>
  <c r="L73" i="3" s="1"/>
  <c r="L5" i="3" s="1"/>
  <c r="K59" i="3"/>
  <c r="K73" i="3" s="1"/>
  <c r="K5" i="3" s="1"/>
  <c r="J59" i="3"/>
  <c r="J73" i="3" s="1"/>
  <c r="I59" i="3"/>
  <c r="I73" i="3" s="1"/>
  <c r="H59" i="3"/>
  <c r="H73" i="3" s="1"/>
  <c r="H5" i="3" s="1"/>
  <c r="G59" i="3"/>
  <c r="G73" i="3" s="1"/>
  <c r="G5" i="3" s="1"/>
  <c r="F59" i="3"/>
  <c r="S59" i="3" s="1"/>
  <c r="S73" i="3" s="1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R37" i="3"/>
  <c r="Q37" i="3"/>
  <c r="M37" i="3"/>
  <c r="L37" i="3"/>
  <c r="K37" i="3"/>
  <c r="G37" i="3"/>
  <c r="F37" i="3"/>
  <c r="S35" i="3"/>
  <c r="S34" i="3"/>
  <c r="S33" i="3"/>
  <c r="S32" i="3"/>
  <c r="S31" i="3"/>
  <c r="S30" i="3"/>
  <c r="S29" i="3"/>
  <c r="S28" i="3"/>
  <c r="R25" i="3"/>
  <c r="Q25" i="3"/>
  <c r="P25" i="3"/>
  <c r="P37" i="3" s="1"/>
  <c r="O25" i="3"/>
  <c r="O37" i="3" s="1"/>
  <c r="N25" i="3"/>
  <c r="N37" i="3" s="1"/>
  <c r="M25" i="3"/>
  <c r="L25" i="3"/>
  <c r="K25" i="3"/>
  <c r="J25" i="3"/>
  <c r="J37" i="3" s="1"/>
  <c r="I25" i="3"/>
  <c r="I37" i="3" s="1"/>
  <c r="H25" i="3"/>
  <c r="H37" i="3" s="1"/>
  <c r="G25" i="3"/>
  <c r="F25" i="3"/>
  <c r="S23" i="3"/>
  <c r="S22" i="3"/>
  <c r="S21" i="3"/>
  <c r="S20" i="3"/>
  <c r="S19" i="3"/>
  <c r="S18" i="3"/>
  <c r="S17" i="3"/>
  <c r="S16" i="3"/>
  <c r="S15" i="3"/>
  <c r="S14" i="3"/>
  <c r="S13" i="3"/>
  <c r="S25" i="3" s="1"/>
  <c r="S37" i="3" s="1"/>
  <c r="S12" i="3"/>
  <c r="F6" i="3"/>
  <c r="F3" i="3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C14" i="2"/>
  <c r="A40" i="1"/>
  <c r="J21" i="1"/>
  <c r="B8" i="1"/>
  <c r="K2" i="1"/>
  <c r="I5" i="3" l="1"/>
  <c r="O5" i="3"/>
  <c r="J5" i="3"/>
  <c r="F73" i="3"/>
  <c r="F5" i="3" s="1"/>
  <c r="F7" i="3" s="1"/>
  <c r="G6" i="3" l="1"/>
  <c r="G7" i="3" s="1"/>
  <c r="H6" i="3" s="1"/>
  <c r="H7" i="3" s="1"/>
  <c r="I6" i="3" s="1"/>
  <c r="I7" i="3" s="1"/>
  <c r="J6" i="3" s="1"/>
  <c r="J7" i="3" s="1"/>
  <c r="K6" i="3" s="1"/>
  <c r="K7" i="3" s="1"/>
  <c r="L6" i="3" s="1"/>
  <c r="L7" i="3" s="1"/>
  <c r="M6" i="3" s="1"/>
  <c r="M7" i="3" s="1"/>
  <c r="N6" i="3" s="1"/>
  <c r="N7" i="3" s="1"/>
  <c r="O6" i="3" s="1"/>
  <c r="O7" i="3" s="1"/>
  <c r="P6" i="3" s="1"/>
  <c r="P7" i="3" s="1"/>
  <c r="Q6" i="3" s="1"/>
  <c r="Q7" i="3" s="1"/>
  <c r="R6" i="3" s="1"/>
  <c r="R7" i="3" s="1"/>
  <c r="C3" i="3" l="1" a="1"/>
  <c r="C3" i="3" s="1"/>
  <c r="C4" i="3" l="1"/>
  <c r="C7" i="4" s="1"/>
  <c r="C6" i="4"/>
</calcChain>
</file>

<file path=xl/sharedStrings.xml><?xml version="1.0" encoding="utf-8"?>
<sst xmlns="http://schemas.openxmlformats.org/spreadsheetml/2006/main" count="124" uniqueCount="106">
  <si>
    <t xml:space="preserve">                          Getting started</t>
  </si>
  <si>
    <t>Before you begin</t>
  </si>
  <si>
    <t>Planner start date</t>
  </si>
  <si>
    <r>
      <rPr>
        <b/>
        <sz val="12"/>
        <color rgb="FFD52B1E"/>
        <rFont val="Avenir"/>
      </rPr>
      <t>This is a view-only document</t>
    </r>
    <r>
      <rPr>
        <b/>
        <sz val="12"/>
        <color rgb="FF393A3D"/>
        <rFont val="Avenir"/>
      </rPr>
      <t>.</t>
    </r>
    <r>
      <rPr>
        <sz val="12"/>
        <color rgb="FF393A3D"/>
        <rFont val="Avenir"/>
      </rPr>
      <t xml:space="preserve"> Sign in to your Google account. </t>
    </r>
  </si>
  <si>
    <t>For an Excel version, go to File and select Download.</t>
  </si>
  <si>
    <t>Bank balance (1)</t>
  </si>
  <si>
    <t xml:space="preserve">Step 1: </t>
  </si>
  <si>
    <t>Enter the start date for the planner. Then</t>
  </si>
  <si>
    <t>Bank balance (2)</t>
  </si>
  <si>
    <t>enter the financial information. This will give you an initial cash balance.</t>
  </si>
  <si>
    <t>Bank balance (3)</t>
  </si>
  <si>
    <t>Bank balance (4)</t>
  </si>
  <si>
    <t>Bank balance (5)</t>
  </si>
  <si>
    <t xml:space="preserve">Step 2: </t>
  </si>
  <si>
    <r>
      <rPr>
        <sz val="12"/>
        <color rgb="FF393A3D"/>
        <rFont val="Avenir"/>
      </rPr>
      <t xml:space="preserve">Go to the </t>
    </r>
    <r>
      <rPr>
        <b/>
        <sz val="12"/>
        <color rgb="FF393A3D"/>
        <rFont val="Avenir"/>
      </rPr>
      <t>Cash flow planner</t>
    </r>
    <r>
      <rPr>
        <sz val="12"/>
        <color rgb="FF393A3D"/>
        <rFont val="Avenir"/>
      </rPr>
      <t xml:space="preserve"> tab to calculate the cash on hand</t>
    </r>
  </si>
  <si>
    <t>Bank balance (6)</t>
  </si>
  <si>
    <t>for the business over the next 12 weeks. Use the what-if scenarios</t>
  </si>
  <si>
    <t>Bank balance (7)</t>
  </si>
  <si>
    <t xml:space="preserve">to identify the best options for staying cash positive. </t>
  </si>
  <si>
    <t>Outstanding checks</t>
  </si>
  <si>
    <t>Undeposited funds</t>
  </si>
  <si>
    <t>We automated some functions in this planner. To give permission</t>
  </si>
  <si>
    <t>for us to use them, select Run now, and then select Continue.</t>
  </si>
  <si>
    <t>TOTALS</t>
  </si>
  <si>
    <t>Cash balance (cash on hand)</t>
  </si>
  <si>
    <t>Step 3:</t>
  </si>
  <si>
    <t>Go to the Summary tab to see a week-by-week breakdown of</t>
  </si>
  <si>
    <t>cash balance, net cash flow, and overall money in/money out.</t>
  </si>
  <si>
    <t xml:space="preserve"> </t>
  </si>
  <si>
    <t>Instructions</t>
  </si>
  <si>
    <t>Inputs</t>
  </si>
  <si>
    <t>Client Name</t>
  </si>
  <si>
    <t>Thomas Bakery</t>
  </si>
  <si>
    <t>Industry Type</t>
  </si>
  <si>
    <t>Restaurant</t>
  </si>
  <si>
    <t>Bank1 Balance</t>
  </si>
  <si>
    <t>Bank2 Balance</t>
  </si>
  <si>
    <t>Bank3 Balance</t>
  </si>
  <si>
    <t>Go to report X</t>
  </si>
  <si>
    <t>Outstanding Checks</t>
  </si>
  <si>
    <t>Undeposited Funds</t>
  </si>
  <si>
    <t>Any SBA Loans or Funds?</t>
  </si>
  <si>
    <t>Totals</t>
  </si>
  <si>
    <t>Cash Balance (Cash on hand)</t>
  </si>
  <si>
    <t>Week of zero cash balance</t>
  </si>
  <si>
    <t>Week ending:</t>
  </si>
  <si>
    <t>Weeks to zero</t>
  </si>
  <si>
    <t>Net cash flow</t>
  </si>
  <si>
    <t>Starting balance</t>
  </si>
  <si>
    <t>Ending balance</t>
  </si>
  <si>
    <t>MONEY IN</t>
  </si>
  <si>
    <t>Income</t>
  </si>
  <si>
    <t>Notes</t>
  </si>
  <si>
    <t>Total</t>
  </si>
  <si>
    <t>Enter the amount for outstanding invoices in the appropriate due date columns. Do the same for expected income.</t>
  </si>
  <si>
    <t>Invoice 1</t>
  </si>
  <si>
    <t>Invoice 2</t>
  </si>
  <si>
    <t>Invoice 3</t>
  </si>
  <si>
    <t>Income 1</t>
  </si>
  <si>
    <t>Income 2</t>
  </si>
  <si>
    <t>Income 3</t>
  </si>
  <si>
    <t>Other income</t>
  </si>
  <si>
    <t>Total income</t>
  </si>
  <si>
    <t xml:space="preserve">What-if scenarios </t>
  </si>
  <si>
    <t>Explore options for increasing cash inflow. Here are some ideas to get you started.</t>
  </si>
  <si>
    <t>Personal savings</t>
  </si>
  <si>
    <t>Borrow from family</t>
  </si>
  <si>
    <t>Stimulus check</t>
  </si>
  <si>
    <t>PPP loan</t>
  </si>
  <si>
    <t>SBA loan</t>
  </si>
  <si>
    <t>401K withdrawal</t>
  </si>
  <si>
    <t>Total money in</t>
  </si>
  <si>
    <t>Money in</t>
  </si>
  <si>
    <t>MONEY OUT</t>
  </si>
  <si>
    <t>Expenses &amp; liabilities</t>
  </si>
  <si>
    <t>Enter the amount for unpaid bills in the appropriate due date columns. Do the same for expected expenses.</t>
  </si>
  <si>
    <t>Vendor bill 1</t>
  </si>
  <si>
    <t>Vendor bill 2</t>
  </si>
  <si>
    <t>Payroll</t>
  </si>
  <si>
    <t>Payroll taxes</t>
  </si>
  <si>
    <t>Rent/mortgage</t>
  </si>
  <si>
    <t>Advertising/mktg</t>
  </si>
  <si>
    <t>Sales taxes</t>
  </si>
  <si>
    <t>Insurance</t>
  </si>
  <si>
    <t>Meals/entertainment</t>
  </si>
  <si>
    <t>Loan 1 payment</t>
  </si>
  <si>
    <t>Loan 2 payment</t>
  </si>
  <si>
    <t>Utilities</t>
  </si>
  <si>
    <t>Internet</t>
  </si>
  <si>
    <t>Subscription 1</t>
  </si>
  <si>
    <t>Subscription 2</t>
  </si>
  <si>
    <t>Other expenses</t>
  </si>
  <si>
    <t>Total expenses</t>
  </si>
  <si>
    <t>What-if scenarios</t>
  </si>
  <si>
    <t>Explore options for reducing cash outflow. Here are some ideas to get you started.</t>
  </si>
  <si>
    <t>Defer loan</t>
  </si>
  <si>
    <t>Defer vendor bill</t>
  </si>
  <si>
    <t>Reduce rent</t>
  </si>
  <si>
    <t>Eliminate marketing</t>
  </si>
  <si>
    <t>Total money out</t>
  </si>
  <si>
    <t>Money out</t>
  </si>
  <si>
    <t xml:space="preserve">                          Summary</t>
  </si>
  <si>
    <t>Time periods</t>
  </si>
  <si>
    <t>Weekly</t>
  </si>
  <si>
    <t>Daily</t>
  </si>
  <si>
    <t>Don't delete as it's used for weekly and daily selections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</si>
</sst>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&quot;-&quot;mmm&quot;-&quot;yyyy"/>
    <numFmt numFmtId="165" formatCode="[$-409]d\-mmm\-yy"/>
  </numFmts>
  <fonts count="44">
    <font>
      <sz val="12"/>
      <color theme="1"/>
      <name val="Arial"/>
    </font>
    <font>
      <sz val="12"/>
      <color theme="1"/>
      <name val="Avenir"/>
    </font>
    <font>
      <b/>
      <sz val="16"/>
      <color rgb="FFFFFFFF"/>
      <name val="Avenir"/>
    </font>
    <font>
      <sz val="11"/>
      <color rgb="FFFFFFFF"/>
      <name val="Avenir"/>
    </font>
    <font>
      <u/>
      <sz val="12"/>
      <color rgb="FF393A3D"/>
      <name val="Avenir"/>
    </font>
    <font>
      <sz val="18"/>
      <color theme="1"/>
      <name val="Avenir"/>
    </font>
    <font>
      <b/>
      <sz val="12"/>
      <color rgb="FF000000"/>
      <name val="Avenir"/>
    </font>
    <font>
      <b/>
      <sz val="10"/>
      <color theme="1"/>
      <name val="Avenir"/>
    </font>
    <font>
      <sz val="12"/>
      <color rgb="FFD52B1E"/>
      <name val="Avenir"/>
    </font>
    <font>
      <sz val="12"/>
      <color rgb="FF393A3D"/>
      <name val="Avenir"/>
    </font>
    <font>
      <b/>
      <sz val="12"/>
      <color theme="1"/>
      <name val="Avenir"/>
    </font>
    <font>
      <u/>
      <sz val="12"/>
      <color rgb="FFD52B1E"/>
      <name val="Avenir"/>
    </font>
    <font>
      <sz val="12"/>
      <color rgb="FFFF0000"/>
      <name val="Avenir"/>
    </font>
    <font>
      <sz val="12"/>
      <color rgb="FF000000"/>
      <name val="Avenir"/>
    </font>
    <font>
      <sz val="12"/>
      <color rgb="FF393A3D"/>
      <name val="Avenir"/>
    </font>
    <font>
      <b/>
      <sz val="14"/>
      <color rgb="FF000000"/>
      <name val="Avenir"/>
    </font>
    <font>
      <b/>
      <sz val="14"/>
      <color theme="1"/>
      <name val="Avenir"/>
    </font>
    <font>
      <sz val="12"/>
      <color theme="1"/>
      <name val="Calibri"/>
    </font>
    <font>
      <b/>
      <sz val="11"/>
      <color rgb="FF000000"/>
      <name val="Avenir"/>
    </font>
    <font>
      <sz val="12"/>
      <color theme="1"/>
      <name val="Avenir"/>
    </font>
    <font>
      <b/>
      <sz val="12"/>
      <color rgb="FF393A3D"/>
      <name val="Avenir"/>
    </font>
    <font>
      <sz val="14"/>
      <color rgb="FF000000"/>
      <name val="Avenir"/>
    </font>
    <font>
      <b/>
      <sz val="11"/>
      <color theme="1"/>
      <name val="Avenir"/>
    </font>
    <font>
      <sz val="12"/>
      <color rgb="FF0077C5"/>
      <name val="Avenir"/>
    </font>
    <font>
      <sz val="11"/>
      <color theme="1"/>
      <name val="Avenir"/>
    </font>
    <font>
      <b/>
      <sz val="14"/>
      <color theme="1"/>
      <name val="Arial"/>
    </font>
    <font>
      <sz val="14"/>
      <color theme="1"/>
      <name val="Arial"/>
    </font>
    <font>
      <b/>
      <sz val="14"/>
      <color rgb="FF000000"/>
      <name val="Arial"/>
    </font>
    <font>
      <sz val="14"/>
      <color rgb="FF000000"/>
      <name val="Arial"/>
    </font>
    <font>
      <sz val="12"/>
      <color theme="1"/>
      <name val="Arial"/>
    </font>
    <font>
      <b/>
      <sz val="12"/>
      <color theme="1"/>
      <name val="Avenir"/>
    </font>
    <font>
      <b/>
      <sz val="14"/>
      <color rgb="FF06A4B5"/>
      <name val="Avenir"/>
    </font>
    <font>
      <b/>
      <sz val="12"/>
      <color rgb="FF3F3F76"/>
      <name val="Avenir"/>
    </font>
    <font>
      <b/>
      <sz val="12"/>
      <color rgb="FFFFFFFF"/>
      <name val="Avenir"/>
    </font>
    <font>
      <sz val="12"/>
      <name val="Arial"/>
    </font>
    <font>
      <b/>
      <sz val="12"/>
      <color rgb="FF44546A"/>
      <name val="Avenir"/>
    </font>
    <font>
      <sz val="12"/>
      <color rgb="FF666666"/>
      <name val="Avenir"/>
    </font>
    <font>
      <b/>
      <sz val="12"/>
      <color rgb="FF3F3F3F"/>
      <name val="Avenir"/>
    </font>
    <font>
      <b/>
      <sz val="12"/>
      <color rgb="FF999999"/>
      <name val="Avenir"/>
    </font>
    <font>
      <sz val="12"/>
      <color rgb="FF666666"/>
      <name val="Avenir"/>
    </font>
    <font>
      <sz val="12"/>
      <color rgb="FF999999"/>
      <name val="Avenir"/>
    </font>
    <font>
      <sz val="11"/>
      <color rgb="FF000000"/>
      <name val="Inconsolata"/>
    </font>
    <font>
      <b/>
      <sz val="12"/>
      <color theme="1"/>
      <name val="Calibri"/>
    </font>
    <font>
      <b/>
      <sz val="12"/>
      <color rgb="FFD52B1E"/>
      <name val="Avenir"/>
    </font>
  </fonts>
  <fills count="11">
    <fill>
      <patternFill patternType="none"/>
    </fill>
    <fill>
      <patternFill patternType="gray125"/>
    </fill>
    <fill>
      <patternFill patternType="solid">
        <fgColor rgb="FF393A3D"/>
        <bgColor rgb="FF393A3D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53B700"/>
        <bgColor rgb="FF53B700"/>
      </patternFill>
    </fill>
    <fill>
      <patternFill patternType="solid">
        <fgColor rgb="FFDDF1CC"/>
        <bgColor rgb="FFDDF1CC"/>
      </patternFill>
    </fill>
    <fill>
      <patternFill patternType="solid">
        <fgColor rgb="FF06A4B5"/>
        <bgColor rgb="FF06A4B5"/>
      </patternFill>
    </fill>
    <fill>
      <patternFill patternType="solid">
        <fgColor rgb="FFCCE6E6"/>
        <bgColor rgb="FFCCE6E6"/>
      </patternFill>
    </fill>
    <fill>
      <patternFill patternType="solid">
        <fgColor rgb="FFEFEFEF"/>
        <bgColor rgb="FFEFEFEF"/>
      </patternFill>
    </fill>
  </fills>
  <borders count="114">
    <border>
      <left/>
      <right/>
      <top/>
      <bottom/>
      <diagonal/>
    </border>
    <border>
      <left/>
      <right/>
      <top/>
      <bottom style="thick">
        <color rgb="FF53B7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3F3F3"/>
      </right>
      <top/>
      <bottom style="thin">
        <color rgb="FFF3F3F3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F3F3F3"/>
      </left>
      <right style="thin">
        <color rgb="FFD9EAD3"/>
      </right>
      <top/>
      <bottom style="thin">
        <color rgb="FFF3F3F3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 style="thin">
        <color rgb="FFD9EAD3"/>
      </right>
      <top style="thin">
        <color rgb="FFF3F3F3"/>
      </top>
      <bottom style="thin">
        <color rgb="FFF3F3F3"/>
      </bottom>
      <diagonal/>
    </border>
    <border>
      <left/>
      <right/>
      <top/>
      <bottom style="medium">
        <color rgb="FF53B7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53B700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ck">
        <color rgb="FFF3F3F3"/>
      </bottom>
      <diagonal/>
    </border>
    <border>
      <left style="thin">
        <color rgb="FFF3F3F3"/>
      </left>
      <right style="thin">
        <color rgb="FFD9EAD3"/>
      </right>
      <top style="thin">
        <color rgb="FFF3F3F3"/>
      </top>
      <bottom style="thick">
        <color rgb="FFF3F3F3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 style="thick">
        <color rgb="FFF3F3F3"/>
      </left>
      <right style="thick">
        <color rgb="FFF3F3F3"/>
      </right>
      <top/>
      <bottom/>
      <diagonal/>
    </border>
    <border>
      <left/>
      <right style="thin">
        <color rgb="FFD9EAD3"/>
      </right>
      <top/>
      <bottom/>
      <diagonal/>
    </border>
    <border>
      <left style="thin">
        <color rgb="FFD9EAD3"/>
      </left>
      <right style="thin">
        <color rgb="FFD9EAD3"/>
      </right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D9EAD3"/>
      </right>
      <top/>
      <bottom style="thin">
        <color rgb="FFF3F3F3"/>
      </bottom>
      <diagonal/>
    </border>
    <border>
      <left style="thin">
        <color rgb="FFF3F3F3"/>
      </left>
      <right style="thin">
        <color rgb="FFF3F3F3"/>
      </right>
      <top/>
      <bottom style="thin">
        <color rgb="FFCCCCCC"/>
      </bottom>
      <diagonal/>
    </border>
    <border>
      <left style="thin">
        <color rgb="FFF3F3F3"/>
      </left>
      <right style="thin">
        <color rgb="FFEFEFEF"/>
      </right>
      <top/>
      <bottom style="thin">
        <color rgb="FFCCCCCC"/>
      </bottom>
      <diagonal/>
    </border>
    <border>
      <left style="thin">
        <color rgb="FFF3F3F3"/>
      </left>
      <right style="thin">
        <color rgb="FFF3F3F3"/>
      </right>
      <top style="thin">
        <color rgb="FFCCCCCC"/>
      </top>
      <bottom style="thin">
        <color rgb="FFCCCCCC"/>
      </bottom>
      <diagonal/>
    </border>
    <border>
      <left style="thin">
        <color rgb="FFF3F3F3"/>
      </left>
      <right style="thin">
        <color rgb="FFEFEFEF"/>
      </right>
      <top style="thin">
        <color rgb="FFCCCCCC"/>
      </top>
      <bottom style="thin">
        <color rgb="FFCCCCCC"/>
      </bottom>
      <diagonal/>
    </border>
    <border>
      <left/>
      <right style="thin">
        <color rgb="FFD9EAD3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CCCCCC"/>
      </top>
      <bottom style="thin">
        <color rgb="FFEFEFEF"/>
      </bottom>
      <diagonal/>
    </border>
    <border>
      <left style="thin">
        <color rgb="FFF3F3F3"/>
      </left>
      <right style="thin">
        <color rgb="FFEFEFEF"/>
      </right>
      <top style="thin">
        <color rgb="FFCCCCCC"/>
      </top>
      <bottom style="thin">
        <color rgb="FFEFEFEF"/>
      </bottom>
      <diagonal/>
    </border>
    <border>
      <left style="thin">
        <color rgb="FFF3F3F3"/>
      </left>
      <right style="thin">
        <color rgb="FFF3F3F3"/>
      </right>
      <top/>
      <bottom style="medium">
        <color rgb="FF999999"/>
      </bottom>
      <diagonal/>
    </border>
    <border>
      <left style="thin">
        <color rgb="FFF3F3F3"/>
      </left>
      <right/>
      <top/>
      <bottom style="thin">
        <color rgb="FFF3F3F3"/>
      </bottom>
      <diagonal/>
    </border>
    <border>
      <left style="thin">
        <color rgb="FFF3F3F3"/>
      </left>
      <right style="thin">
        <color rgb="FFD9EAD3"/>
      </right>
      <top style="thin">
        <color rgb="FFF3F3F3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3F3F3"/>
      </right>
      <top style="thin">
        <color rgb="FFF3F3F3"/>
      </top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 style="thin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06A4B5"/>
      </left>
      <right style="thin">
        <color rgb="FFFFFFFF"/>
      </right>
      <top style="thin">
        <color rgb="FFFFFFFF"/>
      </top>
      <bottom/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ck">
        <color rgb="FFB7B7B7"/>
      </bottom>
      <diagonal/>
    </border>
    <border>
      <left style="thick">
        <color rgb="FFFFFFFF"/>
      </left>
      <right style="thin">
        <color rgb="FFD9D9D9"/>
      </right>
      <top/>
      <bottom style="thick">
        <color rgb="FFB7B7B7"/>
      </bottom>
      <diagonal/>
    </border>
    <border>
      <left style="thin">
        <color rgb="FFD9D9D9"/>
      </left>
      <right style="thin">
        <color rgb="FFD9D9D9"/>
      </right>
      <top/>
      <bottom style="thick">
        <color rgb="FFB7B7B7"/>
      </bottom>
      <diagonal/>
    </border>
    <border>
      <left style="thin">
        <color rgb="FFD9D9D9"/>
      </left>
      <right/>
      <top style="thin">
        <color rgb="FFFFFFFF"/>
      </top>
      <bottom style="thin">
        <color rgb="FFFFFFFF"/>
      </bottom>
      <diagonal/>
    </border>
    <border>
      <left style="thick">
        <color rgb="FF06A4B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D9D9D9"/>
      </right>
      <top style="thin">
        <color rgb="FFFFFFFF"/>
      </top>
      <bottom style="thin">
        <color rgb="FF7F7F7F"/>
      </bottom>
      <diagonal/>
    </border>
    <border>
      <left style="thin">
        <color rgb="FFD9D9D9"/>
      </left>
      <right style="thin">
        <color rgb="FFD9D9D9"/>
      </right>
      <top style="thin">
        <color rgb="FFFFFFFF"/>
      </top>
      <bottom style="thin">
        <color rgb="FF7F7F7F"/>
      </bottom>
      <diagonal/>
    </border>
    <border>
      <left style="thin">
        <color rgb="FFD9D9D9"/>
      </left>
      <right style="thin">
        <color rgb="FFD9D9D9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D9D9D9"/>
      </right>
      <top/>
      <bottom style="thin">
        <color rgb="FF7F7F7F"/>
      </bottom>
      <diagonal/>
    </border>
    <border>
      <left style="thin">
        <color rgb="FFD9D9D9"/>
      </left>
      <right style="thin">
        <color rgb="FFD9D9D9"/>
      </right>
      <top/>
      <bottom style="thin">
        <color rgb="FF7F7F7F"/>
      </bottom>
      <diagonal/>
    </border>
    <border>
      <left style="thin">
        <color rgb="FFD9D9D9"/>
      </left>
      <right style="thin">
        <color rgb="FFD9D9D9"/>
      </right>
      <top style="thin">
        <color rgb="FF7F7F7F"/>
      </top>
      <bottom style="thin">
        <color rgb="FF7F7F7F"/>
      </bottom>
      <diagonal/>
    </border>
    <border>
      <left/>
      <right style="thin">
        <color rgb="FFFFFFFF"/>
      </right>
      <top/>
      <bottom style="thin">
        <color rgb="FFCCCCCC"/>
      </bottom>
      <diagonal/>
    </border>
    <border>
      <left style="thin">
        <color rgb="FFFFFFFF"/>
      </left>
      <right style="thin">
        <color rgb="FFFFFFFF"/>
      </right>
      <top/>
      <bottom style="thin">
        <color rgb="FFCCCCC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CCCCCC"/>
      </bottom>
      <diagonal/>
    </border>
    <border>
      <left style="thin">
        <color rgb="FFFFFFFF"/>
      </left>
      <right/>
      <top/>
      <bottom style="thin">
        <color rgb="FFCCCCCC"/>
      </bottom>
      <diagonal/>
    </border>
    <border>
      <left style="thick">
        <color rgb="FF2CA01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2CA01C"/>
      </right>
      <top style="thin">
        <color rgb="FFCCCCCC"/>
      </top>
      <bottom/>
      <diagonal/>
    </border>
    <border>
      <left/>
      <right style="thin">
        <color rgb="FFFFFFFF"/>
      </right>
      <top style="thin">
        <color rgb="FFCCCCCC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CCCCCC"/>
      </top>
      <bottom style="thin">
        <color rgb="FFFFFFFF"/>
      </bottom>
      <diagonal/>
    </border>
    <border>
      <left style="thin">
        <color rgb="FFFFFFFF"/>
      </left>
      <right/>
      <top style="thin">
        <color rgb="FFCCCCCC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ck">
        <color rgb="FFB7B7B7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B7B7B7"/>
      </bottom>
      <diagonal/>
    </border>
    <border>
      <left style="thin">
        <color rgb="FFFFFFFF"/>
      </left>
      <right/>
      <top style="thin">
        <color rgb="FFFFFFFF"/>
      </top>
      <bottom style="thick">
        <color rgb="FFB7B7B7"/>
      </bottom>
      <diagonal/>
    </border>
    <border>
      <left/>
      <right/>
      <top style="thin">
        <color rgb="FFFFFFFF"/>
      </top>
      <bottom style="thick">
        <color rgb="FFB7B7B7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FFFFFF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FFFFFF"/>
      </left>
      <right/>
      <top style="thin">
        <color rgb="FFFFFFFF"/>
      </top>
      <bottom style="thick">
        <color rgb="FF53B700"/>
      </bottom>
      <diagonal/>
    </border>
    <border>
      <left style="thin">
        <color rgb="FFFFFFFF"/>
      </left>
      <right/>
      <top/>
      <bottom style="thick">
        <color rgb="FF53B700"/>
      </bottom>
      <diagonal/>
    </border>
    <border>
      <left style="thin">
        <color rgb="FFD9D9D9"/>
      </left>
      <right/>
      <top/>
      <bottom/>
      <diagonal/>
    </border>
    <border>
      <left/>
      <right style="thick">
        <color rgb="FFFFFFFF"/>
      </right>
      <top style="thin">
        <color rgb="FFFFFFFF"/>
      </top>
      <bottom/>
      <diagonal/>
    </border>
    <border>
      <left style="thick">
        <color rgb="FFFFFFFF"/>
      </left>
      <right style="thick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E7F7E3"/>
      </left>
      <right/>
      <top style="thin">
        <color rgb="FFFFFFFF"/>
      </top>
      <bottom style="thick">
        <color rgb="FF53B700"/>
      </bottom>
      <diagonal/>
    </border>
    <border>
      <left style="thin">
        <color rgb="FFFFFFFF"/>
      </left>
      <right/>
      <top/>
      <bottom/>
      <diagonal/>
    </border>
    <border>
      <left style="thin">
        <color rgb="FFD9D9D9"/>
      </left>
      <right style="thin">
        <color rgb="FFFFFFFF"/>
      </right>
      <top/>
      <bottom/>
      <diagonal/>
    </border>
    <border>
      <left/>
      <right/>
      <top style="thin">
        <color rgb="FF06A4B5"/>
      </top>
      <bottom/>
      <diagonal/>
    </border>
    <border>
      <left style="thin">
        <color rgb="FFFFFFFF"/>
      </left>
      <right/>
      <top style="thin">
        <color rgb="FFFCEAEA"/>
      </top>
      <bottom style="thin">
        <color rgb="FFFFFFFF"/>
      </bottom>
      <diagonal/>
    </border>
    <border>
      <left/>
      <right/>
      <top/>
      <bottom style="thick">
        <color rgb="FF06A4B5"/>
      </bottom>
      <diagonal/>
    </border>
    <border>
      <left style="thin">
        <color rgb="FFFFFFFF"/>
      </left>
      <right/>
      <top style="thin">
        <color rgb="FFFFFFFF"/>
      </top>
      <bottom style="thick">
        <color rgb="FF06A4B5"/>
      </bottom>
      <diagonal/>
    </border>
    <border>
      <left style="thin">
        <color rgb="FFFFFFFF"/>
      </left>
      <right/>
      <top/>
      <bottom style="thick">
        <color rgb="FF06A4B5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ck">
        <color rgb="FFCCCCC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CCCCCC"/>
      </bottom>
      <diagonal/>
    </border>
    <border>
      <left style="thin">
        <color rgb="FFFFFFFF"/>
      </left>
      <right/>
      <top style="thin">
        <color rgb="FFFFFFFF"/>
      </top>
      <bottom style="thick">
        <color rgb="FFCCCCCC"/>
      </bottom>
      <diagonal/>
    </border>
    <border>
      <left/>
      <right/>
      <top style="thin">
        <color rgb="FFFFFFFF"/>
      </top>
      <bottom style="thick">
        <color rgb="FFCCCCCC"/>
      </bottom>
      <diagonal/>
    </border>
    <border>
      <left style="thin">
        <color rgb="FFFFFFFF"/>
      </left>
      <right/>
      <top style="thick">
        <color rgb="FFEFEFEF"/>
      </top>
      <bottom style="thin">
        <color rgb="FFFFFFFF"/>
      </bottom>
      <diagonal/>
    </border>
    <border>
      <left/>
      <right/>
      <top/>
      <bottom style="thin">
        <color rgb="FFCCCCCC"/>
      </bottom>
      <diagonal/>
    </border>
    <border>
      <left style="thin">
        <color rgb="FFFFFFFF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FFFFFF"/>
      </left>
      <right/>
      <top style="thin">
        <color rgb="FFCCCCCC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6A4B5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60">
    <xf numFmtId="0" fontId="0" fillId="0" borderId="0" xfId="0" applyFont="1" applyAlignment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2" borderId="1" xfId="0" applyFont="1" applyFill="1" applyBorder="1"/>
    <xf numFmtId="0" fontId="1" fillId="3" borderId="2" xfId="0" applyFont="1" applyFill="1" applyBorder="1"/>
    <xf numFmtId="0" fontId="5" fillId="3" borderId="3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3" borderId="8" xfId="0" applyFont="1" applyFill="1" applyBorder="1"/>
    <xf numFmtId="0" fontId="5" fillId="3" borderId="9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6" fillId="5" borderId="14" xfId="0" applyFont="1" applyFill="1" applyBorder="1" applyAlignment="1"/>
    <xf numFmtId="0" fontId="1" fillId="3" borderId="15" xfId="0" applyFont="1" applyFill="1" applyBorder="1"/>
    <xf numFmtId="0" fontId="7" fillId="4" borderId="16" xfId="0" applyFont="1" applyFill="1" applyBorder="1"/>
    <xf numFmtId="0" fontId="7" fillId="4" borderId="16" xfId="0" applyFont="1" applyFill="1" applyBorder="1" applyAlignment="1">
      <alignment horizontal="center"/>
    </xf>
    <xf numFmtId="0" fontId="1" fillId="4" borderId="17" xfId="0" applyFont="1" applyFill="1" applyBorder="1"/>
    <xf numFmtId="0" fontId="8" fillId="5" borderId="0" xfId="0" applyFont="1" applyFill="1" applyAlignment="1"/>
    <xf numFmtId="0" fontId="1" fillId="4" borderId="18" xfId="0" applyFont="1" applyFill="1" applyBorder="1"/>
    <xf numFmtId="0" fontId="9" fillId="4" borderId="19" xfId="0" applyFont="1" applyFill="1" applyBorder="1" applyAlignment="1"/>
    <xf numFmtId="164" fontId="9" fillId="5" borderId="20" xfId="0" applyNumberFormat="1" applyFont="1" applyFill="1" applyBorder="1" applyAlignment="1">
      <alignment horizontal="center"/>
    </xf>
    <xf numFmtId="0" fontId="1" fillId="4" borderId="21" xfId="0" applyFont="1" applyFill="1" applyBorder="1"/>
    <xf numFmtId="0" fontId="10" fillId="3" borderId="8" xfId="0" applyFont="1" applyFill="1" applyBorder="1" applyAlignment="1">
      <alignment wrapText="1"/>
    </xf>
    <xf numFmtId="0" fontId="11" fillId="5" borderId="0" xfId="0" applyFont="1" applyFill="1" applyAlignment="1"/>
    <xf numFmtId="0" fontId="12" fillId="3" borderId="9" xfId="0" applyFont="1" applyFill="1" applyBorder="1" applyAlignment="1"/>
    <xf numFmtId="2" fontId="1" fillId="3" borderId="9" xfId="0" applyNumberFormat="1" applyFont="1" applyFill="1" applyBorder="1" applyAlignment="1"/>
    <xf numFmtId="0" fontId="1" fillId="4" borderId="22" xfId="0" applyFont="1" applyFill="1" applyBorder="1"/>
    <xf numFmtId="0" fontId="1" fillId="4" borderId="23" xfId="0" applyFont="1" applyFill="1" applyBorder="1"/>
    <xf numFmtId="0" fontId="8" fillId="5" borderId="0" xfId="0" applyFont="1" applyFill="1" applyAlignment="1">
      <alignment horizontal="left"/>
    </xf>
    <xf numFmtId="0" fontId="13" fillId="4" borderId="24" xfId="0" applyFont="1" applyFill="1" applyBorder="1"/>
    <xf numFmtId="44" fontId="9" fillId="5" borderId="25" xfId="0" applyNumberFormat="1" applyFont="1" applyFill="1" applyBorder="1"/>
    <xf numFmtId="0" fontId="10" fillId="3" borderId="8" xfId="0" applyFont="1" applyFill="1" applyBorder="1" applyAlignment="1">
      <alignment horizontal="right"/>
    </xf>
    <xf numFmtId="0" fontId="14" fillId="3" borderId="9" xfId="0" applyFont="1" applyFill="1" applyBorder="1" applyAlignment="1"/>
    <xf numFmtId="0" fontId="15" fillId="4" borderId="11" xfId="0" applyFont="1" applyFill="1" applyBorder="1"/>
    <xf numFmtId="0" fontId="13" fillId="4" borderId="26" xfId="0" applyFont="1" applyFill="1" applyBorder="1"/>
    <xf numFmtId="44" fontId="9" fillId="3" borderId="27" xfId="0" applyNumberFormat="1" applyFont="1" applyFill="1" applyBorder="1"/>
    <xf numFmtId="0" fontId="14" fillId="3" borderId="9" xfId="0" applyFont="1" applyFill="1" applyBorder="1"/>
    <xf numFmtId="0" fontId="16" fillId="4" borderId="5" xfId="0" applyFont="1" applyFill="1" applyBorder="1"/>
    <xf numFmtId="0" fontId="16" fillId="4" borderId="11" xfId="0" applyFont="1" applyFill="1" applyBorder="1"/>
    <xf numFmtId="0" fontId="1" fillId="4" borderId="28" xfId="0" applyFont="1" applyFill="1" applyBorder="1"/>
    <xf numFmtId="0" fontId="17" fillId="3" borderId="9" xfId="0" applyFont="1" applyFill="1" applyBorder="1"/>
    <xf numFmtId="0" fontId="13" fillId="4" borderId="29" xfId="0" applyFont="1" applyFill="1" applyBorder="1"/>
    <xf numFmtId="0" fontId="13" fillId="4" borderId="30" xfId="0" applyFont="1" applyFill="1" applyBorder="1"/>
    <xf numFmtId="0" fontId="14" fillId="5" borderId="0" xfId="0" applyFont="1" applyFill="1"/>
    <xf numFmtId="0" fontId="18" fillId="4" borderId="31" xfId="0" applyFont="1" applyFill="1" applyBorder="1"/>
    <xf numFmtId="44" fontId="19" fillId="4" borderId="31" xfId="0" applyNumberFormat="1" applyFont="1" applyFill="1" applyBorder="1"/>
    <xf numFmtId="0" fontId="6" fillId="4" borderId="6" xfId="0" applyFont="1" applyFill="1" applyBorder="1"/>
    <xf numFmtId="44" fontId="20" fillId="5" borderId="32" xfId="0" applyNumberFormat="1" applyFont="1" applyFill="1" applyBorder="1"/>
    <xf numFmtId="0" fontId="10" fillId="3" borderId="8" xfId="0" applyFont="1" applyFill="1" applyBorder="1" applyAlignment="1">
      <alignment horizontal="right" wrapText="1"/>
    </xf>
    <xf numFmtId="0" fontId="1" fillId="4" borderId="33" xfId="0" applyFont="1" applyFill="1" applyBorder="1"/>
    <xf numFmtId="0" fontId="21" fillId="4" borderId="12" xfId="0" applyFont="1" applyFill="1" applyBorder="1"/>
    <xf numFmtId="0" fontId="15" fillId="4" borderId="5" xfId="0" applyFont="1" applyFill="1" applyBorder="1"/>
    <xf numFmtId="0" fontId="15" fillId="4" borderId="12" xfId="0" applyFont="1" applyFill="1" applyBorder="1"/>
    <xf numFmtId="44" fontId="16" fillId="4" borderId="12" xfId="0" applyNumberFormat="1" applyFont="1" applyFill="1" applyBorder="1"/>
    <xf numFmtId="0" fontId="22" fillId="4" borderId="12" xfId="0" applyFont="1" applyFill="1" applyBorder="1"/>
    <xf numFmtId="0" fontId="23" fillId="3" borderId="9" xfId="0" applyFont="1" applyFill="1" applyBorder="1"/>
    <xf numFmtId="0" fontId="24" fillId="4" borderId="12" xfId="0" applyFont="1" applyFill="1" applyBorder="1"/>
    <xf numFmtId="0" fontId="17" fillId="3" borderId="8" xfId="0" applyFont="1" applyFill="1" applyBorder="1"/>
    <xf numFmtId="0" fontId="1" fillId="3" borderId="34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4" borderId="37" xfId="0" applyFont="1" applyFill="1" applyBorder="1"/>
    <xf numFmtId="0" fontId="1" fillId="4" borderId="38" xfId="0" applyFont="1" applyFill="1" applyBorder="1"/>
    <xf numFmtId="0" fontId="1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4" fontId="26" fillId="0" borderId="0" xfId="0" applyNumberFormat="1" applyFont="1"/>
    <xf numFmtId="0" fontId="27" fillId="0" borderId="39" xfId="0" applyFont="1" applyBorder="1"/>
    <xf numFmtId="44" fontId="26" fillId="0" borderId="39" xfId="0" applyNumberFormat="1" applyFont="1" applyBorder="1"/>
    <xf numFmtId="0" fontId="29" fillId="0" borderId="0" xfId="0" applyFont="1"/>
    <xf numFmtId="0" fontId="13" fillId="5" borderId="40" xfId="0" applyFont="1" applyFill="1" applyBorder="1" applyAlignment="1">
      <alignment wrapText="1"/>
    </xf>
    <xf numFmtId="0" fontId="13" fillId="5" borderId="41" xfId="0" applyFont="1" applyFill="1" applyBorder="1" applyAlignment="1">
      <alignment wrapText="1"/>
    </xf>
    <xf numFmtId="0" fontId="6" fillId="5" borderId="41" xfId="0" applyFont="1" applyFill="1" applyBorder="1" applyAlignment="1">
      <alignment wrapText="1"/>
    </xf>
    <xf numFmtId="0" fontId="30" fillId="5" borderId="41" xfId="0" applyFont="1" applyFill="1" applyBorder="1" applyAlignment="1">
      <alignment wrapText="1"/>
    </xf>
    <xf numFmtId="165" fontId="30" fillId="5" borderId="41" xfId="0" applyNumberFormat="1" applyFont="1" applyFill="1" applyBorder="1"/>
    <xf numFmtId="0" fontId="6" fillId="5" borderId="42" xfId="0" applyFont="1" applyFill="1" applyBorder="1"/>
    <xf numFmtId="0" fontId="13" fillId="5" borderId="9" xfId="0" applyFont="1" applyFill="1" applyBorder="1" applyAlignment="1">
      <alignment wrapText="1"/>
    </xf>
    <xf numFmtId="0" fontId="13" fillId="5" borderId="35" xfId="0" applyFont="1" applyFill="1" applyBorder="1" applyAlignment="1">
      <alignment wrapText="1"/>
    </xf>
    <xf numFmtId="0" fontId="6" fillId="5" borderId="35" xfId="0" applyFont="1" applyFill="1" applyBorder="1" applyAlignment="1">
      <alignment wrapText="1"/>
    </xf>
    <xf numFmtId="0" fontId="6" fillId="5" borderId="9" xfId="0" applyFont="1" applyFill="1" applyBorder="1" applyAlignment="1">
      <alignment wrapText="1"/>
    </xf>
    <xf numFmtId="0" fontId="30" fillId="5" borderId="9" xfId="0" applyFont="1" applyFill="1" applyBorder="1" applyAlignment="1">
      <alignment wrapText="1"/>
    </xf>
    <xf numFmtId="165" fontId="30" fillId="5" borderId="9" xfId="0" applyNumberFormat="1" applyFont="1" applyFill="1" applyBorder="1"/>
    <xf numFmtId="0" fontId="6" fillId="5" borderId="43" xfId="0" applyFont="1" applyFill="1" applyBorder="1"/>
    <xf numFmtId="0" fontId="21" fillId="5" borderId="44" xfId="0" applyFont="1" applyFill="1" applyBorder="1" applyAlignment="1">
      <alignment horizontal="right" wrapText="1"/>
    </xf>
    <xf numFmtId="165" fontId="15" fillId="0" borderId="10" xfId="0" applyNumberFormat="1" applyFont="1" applyBorder="1" applyAlignment="1">
      <alignment horizontal="right"/>
    </xf>
    <xf numFmtId="164" fontId="31" fillId="5" borderId="45" xfId="0" applyNumberFormat="1" applyFont="1" applyFill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6" fillId="5" borderId="47" xfId="0" applyFont="1" applyFill="1" applyBorder="1" applyAlignment="1">
      <alignment wrapText="1"/>
    </xf>
    <xf numFmtId="164" fontId="30" fillId="5" borderId="48" xfId="0" applyNumberFormat="1" applyFont="1" applyFill="1" applyBorder="1"/>
    <xf numFmtId="164" fontId="30" fillId="5" borderId="49" xfId="0" applyNumberFormat="1" applyFont="1" applyFill="1" applyBorder="1"/>
    <xf numFmtId="0" fontId="6" fillId="5" borderId="50" xfId="0" applyFont="1" applyFill="1" applyBorder="1"/>
    <xf numFmtId="1" fontId="31" fillId="5" borderId="51" xfId="0" applyNumberFormat="1" applyFont="1" applyFill="1" applyBorder="1" applyAlignment="1">
      <alignment horizontal="left" wrapText="1"/>
    </xf>
    <xf numFmtId="0" fontId="30" fillId="5" borderId="2" xfId="0" applyFont="1" applyFill="1" applyBorder="1" applyAlignment="1">
      <alignment wrapText="1"/>
    </xf>
    <xf numFmtId="0" fontId="6" fillId="5" borderId="10" xfId="0" applyFont="1" applyFill="1" applyBorder="1" applyAlignment="1">
      <alignment wrapText="1"/>
    </xf>
    <xf numFmtId="44" fontId="32" fillId="5" borderId="52" xfId="0" applyNumberFormat="1" applyFont="1" applyFill="1" applyBorder="1"/>
    <xf numFmtId="44" fontId="32" fillId="5" borderId="53" xfId="0" applyNumberFormat="1" applyFont="1" applyFill="1" applyBorder="1"/>
    <xf numFmtId="44" fontId="32" fillId="5" borderId="54" xfId="0" applyNumberFormat="1" applyFont="1" applyFill="1" applyBorder="1"/>
    <xf numFmtId="0" fontId="16" fillId="0" borderId="34" xfId="0" applyFont="1" applyBorder="1" applyAlignment="1">
      <alignment wrapText="1"/>
    </xf>
    <xf numFmtId="0" fontId="16" fillId="0" borderId="55" xfId="0" applyFont="1" applyBorder="1" applyAlignment="1">
      <alignment wrapText="1"/>
    </xf>
    <xf numFmtId="0" fontId="30" fillId="0" borderId="9" xfId="0" applyFont="1" applyBorder="1" applyAlignment="1">
      <alignment wrapText="1"/>
    </xf>
    <xf numFmtId="0" fontId="13" fillId="5" borderId="10" xfId="0" applyFont="1" applyFill="1" applyBorder="1" applyAlignment="1">
      <alignment wrapText="1"/>
    </xf>
    <xf numFmtId="44" fontId="20" fillId="5" borderId="56" xfId="0" applyNumberFormat="1" applyFont="1" applyFill="1" applyBorder="1"/>
    <xf numFmtId="44" fontId="20" fillId="5" borderId="57" xfId="0" applyNumberFormat="1" applyFont="1" applyFill="1" applyBorder="1"/>
    <xf numFmtId="44" fontId="32" fillId="0" borderId="58" xfId="0" applyNumberFormat="1" applyFont="1" applyBorder="1"/>
    <xf numFmtId="0" fontId="17" fillId="0" borderId="9" xfId="0" applyFont="1" applyBorder="1"/>
    <xf numFmtId="165" fontId="30" fillId="3" borderId="8" xfId="0" applyNumberFormat="1" applyFont="1" applyFill="1" applyBorder="1" applyAlignment="1">
      <alignment horizontal="left" wrapText="1"/>
    </xf>
    <xf numFmtId="0" fontId="13" fillId="0" borderId="10" xfId="0" applyFont="1" applyBorder="1" applyAlignment="1">
      <alignment wrapText="1"/>
    </xf>
    <xf numFmtId="44" fontId="20" fillId="5" borderId="59" xfId="0" applyNumberFormat="1" applyFont="1" applyFill="1" applyBorder="1"/>
    <xf numFmtId="44" fontId="20" fillId="5" borderId="60" xfId="0" applyNumberFormat="1" applyFont="1" applyFill="1" applyBorder="1"/>
    <xf numFmtId="44" fontId="20" fillId="5" borderId="53" xfId="0" applyNumberFormat="1" applyFont="1" applyFill="1" applyBorder="1"/>
    <xf numFmtId="1" fontId="30" fillId="3" borderId="8" xfId="0" applyNumberFormat="1" applyFont="1" applyFill="1" applyBorder="1" applyAlignment="1">
      <alignment horizontal="left" wrapText="1"/>
    </xf>
    <xf numFmtId="44" fontId="20" fillId="5" borderId="61" xfId="0" applyNumberFormat="1" applyFont="1" applyFill="1" applyBorder="1"/>
    <xf numFmtId="0" fontId="30" fillId="0" borderId="62" xfId="0" applyFont="1" applyBorder="1" applyAlignment="1">
      <alignment wrapText="1"/>
    </xf>
    <xf numFmtId="0" fontId="30" fillId="0" borderId="63" xfId="0" applyFont="1" applyBorder="1" applyAlignment="1">
      <alignment wrapText="1"/>
    </xf>
    <xf numFmtId="0" fontId="30" fillId="0" borderId="64" xfId="0" applyFont="1" applyBorder="1" applyAlignment="1">
      <alignment wrapText="1"/>
    </xf>
    <xf numFmtId="0" fontId="19" fillId="0" borderId="63" xfId="0" applyFont="1" applyBorder="1"/>
    <xf numFmtId="0" fontId="30" fillId="0" borderId="63" xfId="0" applyFont="1" applyBorder="1"/>
    <xf numFmtId="0" fontId="30" fillId="0" borderId="65" xfId="0" applyFont="1" applyBorder="1"/>
    <xf numFmtId="0" fontId="30" fillId="5" borderId="69" xfId="0" applyFont="1" applyFill="1" applyBorder="1" applyAlignment="1">
      <alignment wrapText="1"/>
    </xf>
    <xf numFmtId="0" fontId="30" fillId="5" borderId="70" xfId="0" applyFont="1" applyFill="1" applyBorder="1" applyAlignment="1">
      <alignment wrapText="1"/>
    </xf>
    <xf numFmtId="0" fontId="19" fillId="5" borderId="70" xfId="0" applyFont="1" applyFill="1" applyBorder="1"/>
    <xf numFmtId="0" fontId="30" fillId="5" borderId="70" xfId="0" applyFont="1" applyFill="1" applyBorder="1"/>
    <xf numFmtId="0" fontId="30" fillId="5" borderId="71" xfId="0" applyFont="1" applyFill="1" applyBorder="1"/>
    <xf numFmtId="0" fontId="6" fillId="5" borderId="72" xfId="0" applyFont="1" applyFill="1" applyBorder="1" applyAlignment="1">
      <alignment wrapText="1"/>
    </xf>
    <xf numFmtId="0" fontId="35" fillId="5" borderId="73" xfId="0" applyFont="1" applyFill="1" applyBorder="1" applyAlignment="1">
      <alignment wrapText="1"/>
    </xf>
    <xf numFmtId="0" fontId="20" fillId="5" borderId="73" xfId="0" applyFont="1" applyFill="1" applyBorder="1" applyAlignment="1">
      <alignment wrapText="1"/>
    </xf>
    <xf numFmtId="0" fontId="6" fillId="5" borderId="74" xfId="0" applyFont="1" applyFill="1" applyBorder="1" applyAlignment="1">
      <alignment wrapText="1"/>
    </xf>
    <xf numFmtId="0" fontId="13" fillId="5" borderId="4" xfId="0" applyFont="1" applyFill="1" applyBorder="1" applyAlignment="1">
      <alignment vertical="top" wrapText="1"/>
    </xf>
    <xf numFmtId="44" fontId="36" fillId="5" borderId="78" xfId="0" applyNumberFormat="1" applyFont="1" applyFill="1" applyBorder="1" applyAlignment="1">
      <alignment wrapText="1"/>
    </xf>
    <xf numFmtId="44" fontId="19" fillId="5" borderId="78" xfId="0" applyNumberFormat="1" applyFont="1" applyFill="1" applyBorder="1" applyAlignment="1">
      <alignment wrapText="1"/>
    </xf>
    <xf numFmtId="0" fontId="19" fillId="5" borderId="78" xfId="0" applyFont="1" applyFill="1" applyBorder="1" applyAlignment="1">
      <alignment wrapText="1"/>
    </xf>
    <xf numFmtId="44" fontId="30" fillId="5" borderId="79" xfId="0" applyNumberFormat="1" applyFont="1" applyFill="1" applyBorder="1" applyAlignment="1">
      <alignment wrapText="1"/>
    </xf>
    <xf numFmtId="0" fontId="13" fillId="5" borderId="10" xfId="0" applyFont="1" applyFill="1" applyBorder="1" applyAlignment="1">
      <alignment vertical="top" wrapText="1"/>
    </xf>
    <xf numFmtId="0" fontId="36" fillId="5" borderId="82" xfId="0" applyFont="1" applyFill="1" applyBorder="1" applyAlignment="1">
      <alignment wrapText="1"/>
    </xf>
    <xf numFmtId="44" fontId="19" fillId="5" borderId="82" xfId="0" applyNumberFormat="1" applyFont="1" applyFill="1" applyBorder="1" applyAlignment="1">
      <alignment wrapText="1"/>
    </xf>
    <xf numFmtId="0" fontId="19" fillId="5" borderId="82" xfId="0" applyFont="1" applyFill="1" applyBorder="1" applyAlignment="1">
      <alignment wrapText="1"/>
    </xf>
    <xf numFmtId="44" fontId="30" fillId="5" borderId="83" xfId="0" applyNumberFormat="1" applyFont="1" applyFill="1" applyBorder="1" applyAlignment="1">
      <alignment wrapText="1"/>
    </xf>
    <xf numFmtId="0" fontId="13" fillId="5" borderId="82" xfId="0" applyFont="1" applyFill="1" applyBorder="1" applyAlignment="1">
      <alignment wrapText="1"/>
    </xf>
    <xf numFmtId="0" fontId="13" fillId="5" borderId="84" xfId="0" applyFont="1" applyFill="1" applyBorder="1" applyAlignment="1">
      <alignment vertical="top" wrapText="1"/>
    </xf>
    <xf numFmtId="0" fontId="6" fillId="5" borderId="55" xfId="0" applyFont="1" applyFill="1" applyBorder="1" applyAlignment="1">
      <alignment wrapText="1"/>
    </xf>
    <xf numFmtId="0" fontId="37" fillId="5" borderId="0" xfId="0" applyFont="1" applyFill="1" applyAlignment="1">
      <alignment wrapText="1"/>
    </xf>
    <xf numFmtId="44" fontId="30" fillId="5" borderId="86" xfId="0" applyNumberFormat="1" applyFont="1" applyFill="1" applyBorder="1" applyAlignment="1">
      <alignment wrapText="1"/>
    </xf>
    <xf numFmtId="44" fontId="30" fillId="5" borderId="0" xfId="0" applyNumberFormat="1" applyFont="1" applyFill="1" applyAlignment="1">
      <alignment wrapText="1"/>
    </xf>
    <xf numFmtId="0" fontId="35" fillId="5" borderId="87" xfId="0" applyFont="1" applyFill="1" applyBorder="1" applyAlignment="1">
      <alignment wrapText="1"/>
    </xf>
    <xf numFmtId="0" fontId="35" fillId="5" borderId="88" xfId="0" applyFont="1" applyFill="1" applyBorder="1" applyAlignment="1">
      <alignment wrapText="1"/>
    </xf>
    <xf numFmtId="0" fontId="38" fillId="5" borderId="88" xfId="0" applyFont="1" applyFill="1" applyBorder="1" applyAlignment="1">
      <alignment wrapText="1"/>
    </xf>
    <xf numFmtId="0" fontId="35" fillId="5" borderId="88" xfId="0" applyFont="1" applyFill="1" applyBorder="1"/>
    <xf numFmtId="0" fontId="35" fillId="5" borderId="43" xfId="0" applyFont="1" applyFill="1" applyBorder="1"/>
    <xf numFmtId="0" fontId="30" fillId="5" borderId="72" xfId="0" applyFont="1" applyFill="1" applyBorder="1" applyAlignment="1">
      <alignment wrapText="1"/>
    </xf>
    <xf numFmtId="0" fontId="35" fillId="5" borderId="74" xfId="0" applyFont="1" applyFill="1" applyBorder="1"/>
    <xf numFmtId="0" fontId="36" fillId="5" borderId="78" xfId="0" applyFont="1" applyFill="1" applyBorder="1" applyAlignment="1">
      <alignment wrapText="1"/>
    </xf>
    <xf numFmtId="44" fontId="19" fillId="5" borderId="78" xfId="0" applyNumberFormat="1" applyFont="1" applyFill="1" applyBorder="1"/>
    <xf numFmtId="44" fontId="30" fillId="5" borderId="79" xfId="0" applyNumberFormat="1" applyFont="1" applyFill="1" applyBorder="1"/>
    <xf numFmtId="0" fontId="39" fillId="5" borderId="82" xfId="0" applyFont="1" applyFill="1" applyBorder="1" applyAlignment="1">
      <alignment wrapText="1"/>
    </xf>
    <xf numFmtId="44" fontId="19" fillId="5" borderId="82" xfId="0" applyNumberFormat="1" applyFont="1" applyFill="1" applyBorder="1"/>
    <xf numFmtId="44" fontId="30" fillId="5" borderId="83" xfId="0" applyNumberFormat="1" applyFont="1" applyFill="1" applyBorder="1"/>
    <xf numFmtId="0" fontId="40" fillId="5" borderId="82" xfId="0" applyFont="1" applyFill="1" applyBorder="1" applyAlignment="1">
      <alignment wrapText="1"/>
    </xf>
    <xf numFmtId="0" fontId="19" fillId="5" borderId="82" xfId="0" applyFont="1" applyFill="1" applyBorder="1"/>
    <xf numFmtId="44" fontId="13" fillId="5" borderId="82" xfId="0" applyNumberFormat="1" applyFont="1" applyFill="1" applyBorder="1" applyAlignment="1"/>
    <xf numFmtId="0" fontId="40" fillId="5" borderId="91" xfId="0" applyFont="1" applyFill="1" applyBorder="1" applyAlignment="1">
      <alignment wrapText="1"/>
    </xf>
    <xf numFmtId="44" fontId="19" fillId="5" borderId="91" xfId="0" applyNumberFormat="1" applyFont="1" applyFill="1" applyBorder="1"/>
    <xf numFmtId="44" fontId="13" fillId="5" borderId="91" xfId="0" applyNumberFormat="1" applyFont="1" applyFill="1" applyBorder="1" applyAlignment="1"/>
    <xf numFmtId="0" fontId="19" fillId="5" borderId="91" xfId="0" applyFont="1" applyFill="1" applyBorder="1"/>
    <xf numFmtId="44" fontId="30" fillId="5" borderId="92" xfId="0" applyNumberFormat="1" applyFont="1" applyFill="1" applyBorder="1"/>
    <xf numFmtId="0" fontId="13" fillId="5" borderId="93" xfId="0" applyFont="1" applyFill="1" applyBorder="1" applyAlignment="1">
      <alignment vertical="top" wrapText="1"/>
    </xf>
    <xf numFmtId="0" fontId="33" fillId="5" borderId="94" xfId="0" applyFont="1" applyFill="1" applyBorder="1" applyAlignment="1">
      <alignment wrapText="1"/>
    </xf>
    <xf numFmtId="44" fontId="30" fillId="5" borderId="53" xfId="0" applyNumberFormat="1" applyFont="1" applyFill="1" applyBorder="1" applyAlignment="1">
      <alignment wrapText="1"/>
    </xf>
    <xf numFmtId="44" fontId="30" fillId="5" borderId="95" xfId="0" applyNumberFormat="1" applyFont="1" applyFill="1" applyBorder="1" applyAlignment="1">
      <alignment wrapText="1"/>
    </xf>
    <xf numFmtId="0" fontId="35" fillId="5" borderId="36" xfId="0" applyFont="1" applyFill="1" applyBorder="1"/>
    <xf numFmtId="0" fontId="19" fillId="5" borderId="8" xfId="0" applyFont="1" applyFill="1" applyBorder="1" applyAlignment="1">
      <alignment wrapText="1"/>
    </xf>
    <xf numFmtId="0" fontId="19" fillId="5" borderId="9" xfId="0" applyFont="1" applyFill="1" applyBorder="1" applyAlignment="1">
      <alignment wrapText="1"/>
    </xf>
    <xf numFmtId="0" fontId="19" fillId="5" borderId="9" xfId="0" applyFont="1" applyFill="1" applyBorder="1"/>
    <xf numFmtId="0" fontId="19" fillId="5" borderId="10" xfId="0" applyFont="1" applyFill="1" applyBorder="1"/>
    <xf numFmtId="0" fontId="6" fillId="5" borderId="74" xfId="0" applyFont="1" applyFill="1" applyBorder="1"/>
    <xf numFmtId="0" fontId="13" fillId="5" borderId="97" xfId="0" applyFont="1" applyFill="1" applyBorder="1" applyAlignment="1">
      <alignment vertical="top" wrapText="1"/>
    </xf>
    <xf numFmtId="44" fontId="13" fillId="5" borderId="78" xfId="0" applyNumberFormat="1" applyFont="1" applyFill="1" applyBorder="1"/>
    <xf numFmtId="0" fontId="19" fillId="5" borderId="78" xfId="0" applyFont="1" applyFill="1" applyBorder="1"/>
    <xf numFmtId="44" fontId="13" fillId="5" borderId="78" xfId="0" applyNumberFormat="1" applyFont="1" applyFill="1" applyBorder="1" applyAlignment="1"/>
    <xf numFmtId="0" fontId="13" fillId="5" borderId="78" xfId="0" applyFont="1" applyFill="1" applyBorder="1" applyAlignment="1"/>
    <xf numFmtId="44" fontId="36" fillId="5" borderId="82" xfId="0" applyNumberFormat="1" applyFont="1" applyFill="1" applyBorder="1" applyAlignment="1">
      <alignment wrapText="1"/>
    </xf>
    <xf numFmtId="44" fontId="13" fillId="5" borderId="82" xfId="0" applyNumberFormat="1" applyFont="1" applyFill="1" applyBorder="1"/>
    <xf numFmtId="44" fontId="36" fillId="5" borderId="91" xfId="0" applyNumberFormat="1" applyFont="1" applyFill="1" applyBorder="1" applyAlignment="1">
      <alignment wrapText="1"/>
    </xf>
    <xf numFmtId="0" fontId="13" fillId="5" borderId="99" xfId="0" applyFont="1" applyFill="1" applyBorder="1" applyAlignment="1">
      <alignment vertical="top" wrapText="1"/>
    </xf>
    <xf numFmtId="0" fontId="6" fillId="5" borderId="101" xfId="0" applyFont="1" applyFill="1" applyBorder="1" applyAlignment="1">
      <alignment wrapText="1"/>
    </xf>
    <xf numFmtId="0" fontId="37" fillId="5" borderId="55" xfId="0" applyFont="1" applyFill="1" applyBorder="1" applyAlignment="1">
      <alignment wrapText="1"/>
    </xf>
    <xf numFmtId="0" fontId="37" fillId="5" borderId="94" xfId="0" applyFont="1" applyFill="1" applyBorder="1" applyAlignment="1">
      <alignment wrapText="1"/>
    </xf>
    <xf numFmtId="44" fontId="30" fillId="5" borderId="86" xfId="0" applyNumberFormat="1" applyFont="1" applyFill="1" applyBorder="1"/>
    <xf numFmtId="44" fontId="30" fillId="5" borderId="0" xfId="0" applyNumberFormat="1" applyFont="1" applyFill="1"/>
    <xf numFmtId="0" fontId="30" fillId="5" borderId="103" xfId="0" applyFont="1" applyFill="1" applyBorder="1" applyAlignment="1">
      <alignment wrapText="1"/>
    </xf>
    <xf numFmtId="0" fontId="20" fillId="5" borderId="104" xfId="0" applyFont="1" applyFill="1" applyBorder="1" applyAlignment="1">
      <alignment wrapText="1"/>
    </xf>
    <xf numFmtId="0" fontId="35" fillId="5" borderId="105" xfId="0" applyFont="1" applyFill="1" applyBorder="1"/>
    <xf numFmtId="44" fontId="9" fillId="5" borderId="107" xfId="0" applyNumberFormat="1" applyFont="1" applyFill="1" applyBorder="1" applyAlignment="1">
      <alignment horizontal="left" wrapText="1"/>
    </xf>
    <xf numFmtId="44" fontId="36" fillId="5" borderId="77" xfId="0" applyNumberFormat="1" applyFont="1" applyFill="1" applyBorder="1" applyAlignment="1">
      <alignment wrapText="1"/>
    </xf>
    <xf numFmtId="0" fontId="9" fillId="5" borderId="10" xfId="0" applyFont="1" applyFill="1" applyBorder="1" applyAlignment="1">
      <alignment vertical="top" wrapText="1"/>
    </xf>
    <xf numFmtId="44" fontId="36" fillId="5" borderId="81" xfId="0" applyNumberFormat="1" applyFont="1" applyFill="1" applyBorder="1" applyAlignment="1">
      <alignment wrapText="1"/>
    </xf>
    <xf numFmtId="0" fontId="9" fillId="5" borderId="36" xfId="0" applyFont="1" applyFill="1" applyBorder="1" applyAlignment="1">
      <alignment vertical="top" wrapText="1"/>
    </xf>
    <xf numFmtId="44" fontId="36" fillId="5" borderId="90" xfId="0" applyNumberFormat="1" applyFont="1" applyFill="1" applyBorder="1" applyAlignment="1">
      <alignment wrapText="1"/>
    </xf>
    <xf numFmtId="0" fontId="9" fillId="5" borderId="112" xfId="0" applyFont="1" applyFill="1" applyBorder="1" applyAlignment="1">
      <alignment vertical="top" wrapText="1"/>
    </xf>
    <xf numFmtId="0" fontId="6" fillId="5" borderId="94" xfId="0" applyFont="1" applyFill="1" applyBorder="1" applyAlignment="1">
      <alignment wrapText="1"/>
    </xf>
    <xf numFmtId="0" fontId="30" fillId="0" borderId="8" xfId="0" applyFont="1" applyBorder="1" applyAlignment="1">
      <alignment wrapText="1"/>
    </xf>
    <xf numFmtId="0" fontId="19" fillId="0" borderId="9" xfId="0" applyFont="1" applyBorder="1"/>
    <xf numFmtId="0" fontId="30" fillId="0" borderId="9" xfId="0" applyFont="1" applyBorder="1"/>
    <xf numFmtId="0" fontId="30" fillId="0" borderId="10" xfId="0" applyFont="1" applyBorder="1"/>
    <xf numFmtId="0" fontId="30" fillId="0" borderId="34" xfId="0" applyFont="1" applyBorder="1" applyAlignment="1">
      <alignment wrapText="1"/>
    </xf>
    <xf numFmtId="0" fontId="30" fillId="0" borderId="35" xfId="0" applyFont="1" applyBorder="1" applyAlignment="1">
      <alignment wrapText="1"/>
    </xf>
    <xf numFmtId="0" fontId="19" fillId="0" borderId="35" xfId="0" applyFont="1" applyBorder="1"/>
    <xf numFmtId="0" fontId="30" fillId="0" borderId="35" xfId="0" applyFont="1" applyBorder="1"/>
    <xf numFmtId="0" fontId="30" fillId="0" borderId="36" xfId="0" applyFont="1" applyBorder="1"/>
    <xf numFmtId="0" fontId="41" fillId="0" borderId="0" xfId="0" applyFont="1"/>
    <xf numFmtId="165" fontId="15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/>
    </xf>
    <xf numFmtId="0" fontId="0" fillId="10" borderId="113" xfId="0" applyFont="1" applyFill="1" applyBorder="1"/>
    <xf numFmtId="0" fontId="17" fillId="0" borderId="0" xfId="0" applyFont="1"/>
    <xf numFmtId="0" fontId="42" fillId="0" borderId="0" xfId="0" applyFont="1"/>
    <xf numFmtId="0" fontId="2" fillId="2" borderId="0" xfId="0" applyFont="1" applyFill="1" applyAlignment="1"/>
    <xf numFmtId="0" fontId="0" fillId="0" borderId="0" xfId="0" applyFont="1" applyAlignment="1"/>
    <xf numFmtId="0" fontId="13" fillId="5" borderId="80" xfId="0" applyFont="1" applyFill="1" applyBorder="1" applyAlignment="1">
      <alignment wrapText="1"/>
    </xf>
    <xf numFmtId="0" fontId="34" fillId="0" borderId="81" xfId="0" applyFont="1" applyBorder="1"/>
    <xf numFmtId="0" fontId="35" fillId="5" borderId="85" xfId="0" applyFont="1" applyFill="1" applyBorder="1" applyAlignment="1">
      <alignment wrapText="1"/>
    </xf>
    <xf numFmtId="0" fontId="34" fillId="0" borderId="1" xfId="0" applyFont="1" applyBorder="1"/>
    <xf numFmtId="0" fontId="35" fillId="5" borderId="74" xfId="0" applyFont="1" applyFill="1" applyBorder="1"/>
    <xf numFmtId="0" fontId="34" fillId="0" borderId="75" xfId="0" applyFont="1" applyBorder="1"/>
    <xf numFmtId="0" fontId="34" fillId="0" borderId="72" xfId="0" applyFont="1" applyBorder="1"/>
    <xf numFmtId="0" fontId="33" fillId="6" borderId="66" xfId="0" applyFont="1" applyFill="1" applyBorder="1" applyAlignment="1">
      <alignment vertical="center" wrapText="1"/>
    </xf>
    <xf numFmtId="0" fontId="34" fillId="0" borderId="67" xfId="0" applyFont="1" applyBorder="1"/>
    <xf numFmtId="0" fontId="34" fillId="0" borderId="68" xfId="0" applyFont="1" applyBorder="1"/>
    <xf numFmtId="0" fontId="35" fillId="5" borderId="74" xfId="0" applyFont="1" applyFill="1" applyBorder="1" applyAlignment="1">
      <alignment wrapText="1"/>
    </xf>
    <xf numFmtId="0" fontId="9" fillId="7" borderId="0" xfId="0" applyFont="1" applyFill="1" applyAlignment="1">
      <alignment vertical="top" wrapText="1"/>
    </xf>
    <xf numFmtId="0" fontId="13" fillId="5" borderId="76" xfId="0" applyFont="1" applyFill="1" applyBorder="1" applyAlignment="1">
      <alignment wrapText="1"/>
    </xf>
    <xf numFmtId="0" fontId="34" fillId="0" borderId="77" xfId="0" applyFont="1" applyBorder="1"/>
    <xf numFmtId="0" fontId="13" fillId="5" borderId="89" xfId="0" applyFont="1" applyFill="1" applyBorder="1" applyAlignment="1">
      <alignment wrapText="1"/>
    </xf>
    <xf numFmtId="0" fontId="34" fillId="0" borderId="90" xfId="0" applyFont="1" applyBorder="1"/>
    <xf numFmtId="0" fontId="13" fillId="5" borderId="85" xfId="0" applyFont="1" applyFill="1" applyBorder="1" applyAlignment="1">
      <alignment wrapText="1"/>
    </xf>
    <xf numFmtId="0" fontId="33" fillId="8" borderId="96" xfId="0" applyFont="1" applyFill="1" applyBorder="1" applyAlignment="1">
      <alignment vertical="center" wrapText="1"/>
    </xf>
    <xf numFmtId="0" fontId="34" fillId="0" borderId="96" xfId="0" applyFont="1" applyBorder="1"/>
    <xf numFmtId="0" fontId="9" fillId="9" borderId="0" xfId="0" applyFont="1" applyFill="1" applyAlignment="1">
      <alignment vertical="top" wrapText="1"/>
    </xf>
    <xf numFmtId="0" fontId="34" fillId="0" borderId="98" xfId="0" applyFont="1" applyBorder="1"/>
    <xf numFmtId="0" fontId="13" fillId="5" borderId="109" xfId="0" applyFont="1" applyFill="1" applyBorder="1" applyAlignment="1">
      <alignment wrapText="1"/>
    </xf>
    <xf numFmtId="0" fontId="34" fillId="0" borderId="110" xfId="0" applyFont="1" applyBorder="1"/>
    <xf numFmtId="0" fontId="13" fillId="5" borderId="111" xfId="0" applyFont="1" applyFill="1" applyBorder="1" applyAlignment="1">
      <alignment wrapText="1"/>
    </xf>
    <xf numFmtId="0" fontId="13" fillId="5" borderId="65" xfId="0" applyFont="1" applyFill="1" applyBorder="1" applyAlignment="1">
      <alignment wrapText="1"/>
    </xf>
    <xf numFmtId="0" fontId="34" fillId="0" borderId="108" xfId="0" applyFont="1" applyBorder="1"/>
    <xf numFmtId="0" fontId="19" fillId="5" borderId="80" xfId="0" applyFont="1" applyFill="1" applyBorder="1" applyAlignment="1">
      <alignment wrapText="1"/>
    </xf>
    <xf numFmtId="0" fontId="6" fillId="5" borderId="100" xfId="0" applyFont="1" applyFill="1" applyBorder="1"/>
    <xf numFmtId="0" fontId="30" fillId="5" borderId="102" xfId="0" applyFont="1" applyFill="1" applyBorder="1"/>
    <xf numFmtId="0" fontId="34" fillId="0" borderId="102" xfId="0" applyFont="1" applyBorder="1"/>
    <xf numFmtId="0" fontId="35" fillId="5" borderId="105" xfId="0" applyFont="1" applyFill="1" applyBorder="1"/>
    <xf numFmtId="0" fontId="34" fillId="0" borderId="106" xfId="0" applyFont="1" applyBorder="1"/>
    <xf numFmtId="0" fontId="34" fillId="0" borderId="103" xfId="0" applyFont="1" applyBorder="1"/>
    <xf numFmtId="0" fontId="20" fillId="5" borderId="98" xfId="0" applyFont="1" applyFill="1" applyBorder="1"/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11">
    <dxf>
      <font>
        <color rgb="FF393A3D"/>
      </font>
      <fill>
        <patternFill patternType="solid">
          <fgColor rgb="FFDDF1CC"/>
          <bgColor rgb="FFDDF1CC"/>
        </patternFill>
      </fill>
    </dxf>
    <dxf>
      <font>
        <color rgb="FF393A3D"/>
      </font>
      <fill>
        <patternFill patternType="solid">
          <fgColor rgb="FFCCE6E6"/>
          <bgColor rgb="FFCCE6E6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393A3D"/>
      </font>
      <fill>
        <patternFill patternType="solid">
          <fgColor rgb="FFDDF1CC"/>
          <bgColor rgb="FFDDF1CC"/>
        </patternFill>
      </fill>
    </dxf>
    <dxf>
      <font>
        <color rgb="FF393A3D"/>
      </font>
      <fill>
        <patternFill patternType="solid">
          <fgColor rgb="FFCCE6E6"/>
          <bgColor rgb="FFCCE6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Roboto"/>
              </a:defRPr>
            </a:pPr>
            <a:r>
              <a:rPr b="0" i="0">
                <a:solidFill>
                  <a:srgbClr val="757575"/>
                </a:solidFill>
                <a:latin typeface="Roboto"/>
              </a:rPr>
              <a:t>Net cash flow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0"/>
          <c:order val="0"/>
          <c:spPr>
            <a:solidFill>
              <a:srgbClr val="008380">
                <a:alpha val="30000"/>
              </a:srgbClr>
            </a:solidFill>
            <a:ln w="19050" cmpd="sng">
              <a:solidFill>
                <a:srgbClr val="008380"/>
              </a:solidFill>
            </a:ln>
          </c:spPr>
          <c:cat>
            <c:numRef>
              <c:f>'Cash flow planner'!$F$3:$R$3</c:f>
              <c:numCache>
                <c:formatCode>d"-"mmm"-"yyyy</c:formatCode>
                <c:ptCount val="13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  <c:pt idx="8">
                  <c:v>44253</c:v>
                </c:pt>
                <c:pt idx="9">
                  <c:v>44260</c:v>
                </c:pt>
                <c:pt idx="10">
                  <c:v>44267</c:v>
                </c:pt>
                <c:pt idx="11">
                  <c:v>44274</c:v>
                </c:pt>
                <c:pt idx="12">
                  <c:v>44281</c:v>
                </c:pt>
              </c:numCache>
            </c:numRef>
          </c:cat>
          <c:val>
            <c:numRef>
              <c:f>'Cash flow planner'!$F$5:$R$5</c:f>
              <c:numCache>
                <c:formatCode>_("$"* #,##0.00_);_("$"* \(#,##0.00\);_("$"* "-"??_);_(@_)</c:formatCode>
                <c:ptCount val="13"/>
                <c:pt idx="0">
                  <c:v>21385</c:v>
                </c:pt>
                <c:pt idx="1">
                  <c:v>255</c:v>
                </c:pt>
                <c:pt idx="2">
                  <c:v>1526</c:v>
                </c:pt>
                <c:pt idx="3">
                  <c:v>-48500</c:v>
                </c:pt>
                <c:pt idx="4">
                  <c:v>-11100</c:v>
                </c:pt>
                <c:pt idx="5">
                  <c:v>6500</c:v>
                </c:pt>
                <c:pt idx="6">
                  <c:v>4500</c:v>
                </c:pt>
                <c:pt idx="7">
                  <c:v>1500</c:v>
                </c:pt>
                <c:pt idx="8">
                  <c:v>2500</c:v>
                </c:pt>
                <c:pt idx="9">
                  <c:v>2500</c:v>
                </c:pt>
                <c:pt idx="10">
                  <c:v>2500</c:v>
                </c:pt>
                <c:pt idx="11">
                  <c:v>2500</c:v>
                </c:pt>
                <c:pt idx="12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8-4896-A567-17714845F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520051"/>
        <c:axId val="1515560403"/>
      </c:areaChart>
      <c:dateAx>
        <c:axId val="7755200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Week ending</a:t>
                </a:r>
              </a:p>
            </c:rich>
          </c:tx>
          <c:overlay val="0"/>
        </c:title>
        <c:numFmt formatCode="d&quot;-&quot;mmm&quot;-&quot;yyyy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515560403"/>
        <c:crosses val="autoZero"/>
        <c:auto val="1"/>
        <c:lblOffset val="100"/>
        <c:baseTimeUnit val="days"/>
      </c:dateAx>
      <c:valAx>
        <c:axId val="15155604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Net cash flow</a:t>
                </a:r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75520051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Roboto"/>
              </a:defRPr>
            </a:pPr>
            <a:r>
              <a:rPr b="0" i="0">
                <a:solidFill>
                  <a:srgbClr val="757575"/>
                </a:solidFill>
                <a:latin typeface="Roboto"/>
              </a:rPr>
              <a:t>Ending balance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0082909399224802"/>
          <c:y val="0.14865996649916252"/>
          <c:w val="0.76831819282945746"/>
          <c:h val="0.57118927973199329"/>
        </c:manualLayout>
      </c:layout>
      <c:areaChart>
        <c:grouping val="standard"/>
        <c:varyColors val="1"/>
        <c:ser>
          <c:idx val="0"/>
          <c:order val="0"/>
          <c:spPr>
            <a:solidFill>
              <a:srgbClr val="108000">
                <a:alpha val="30000"/>
              </a:srgbClr>
            </a:solidFill>
            <a:ln w="19050" cmpd="sng">
              <a:solidFill>
                <a:srgbClr val="108000"/>
              </a:solidFill>
            </a:ln>
          </c:spPr>
          <c:cat>
            <c:numRef>
              <c:f>'Cash flow planner'!$F$3:$R$3</c:f>
              <c:numCache>
                <c:formatCode>d"-"mmm"-"yyyy</c:formatCode>
                <c:ptCount val="13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  <c:pt idx="8">
                  <c:v>44253</c:v>
                </c:pt>
                <c:pt idx="9">
                  <c:v>44260</c:v>
                </c:pt>
                <c:pt idx="10">
                  <c:v>44267</c:v>
                </c:pt>
                <c:pt idx="11">
                  <c:v>44274</c:v>
                </c:pt>
                <c:pt idx="12">
                  <c:v>44281</c:v>
                </c:pt>
              </c:numCache>
            </c:numRef>
          </c:cat>
          <c:val>
            <c:numRef>
              <c:f>'Cash flow planner'!$F$7:$R$7</c:f>
              <c:numCache>
                <c:formatCode>_("$"* #,##0.00_);_("$"* \(#,##0.00\);_("$"* "-"??_);_(@_)</c:formatCode>
                <c:ptCount val="13"/>
                <c:pt idx="0">
                  <c:v>26196.5</c:v>
                </c:pt>
                <c:pt idx="1">
                  <c:v>26451.5</c:v>
                </c:pt>
                <c:pt idx="2">
                  <c:v>27977.5</c:v>
                </c:pt>
                <c:pt idx="3">
                  <c:v>-20522.5</c:v>
                </c:pt>
                <c:pt idx="4">
                  <c:v>-31622.5</c:v>
                </c:pt>
                <c:pt idx="5">
                  <c:v>-25122.5</c:v>
                </c:pt>
                <c:pt idx="6">
                  <c:v>-20622.5</c:v>
                </c:pt>
                <c:pt idx="7">
                  <c:v>-19122.5</c:v>
                </c:pt>
                <c:pt idx="8">
                  <c:v>-16622.5</c:v>
                </c:pt>
                <c:pt idx="9">
                  <c:v>-14122.5</c:v>
                </c:pt>
                <c:pt idx="10">
                  <c:v>-11622.5</c:v>
                </c:pt>
                <c:pt idx="11">
                  <c:v>-9122.5</c:v>
                </c:pt>
                <c:pt idx="12">
                  <c:v>-5622.5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A-47AC-968E-5DE81E4EE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186024"/>
        <c:axId val="571821633"/>
      </c:areaChart>
      <c:dateAx>
        <c:axId val="524186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Week ending</a:t>
                </a:r>
              </a:p>
            </c:rich>
          </c:tx>
          <c:layout>
            <c:manualLayout>
              <c:xMode val="edge"/>
              <c:yMode val="edge"/>
              <c:x val="3.4937621124031017E-2"/>
              <c:y val="0.91733668341708552"/>
            </c:manualLayout>
          </c:layout>
          <c:overlay val="0"/>
        </c:title>
        <c:numFmt formatCode="d&quot;-&quot;mmm&quot;-&quot;yyyy" sourceLinked="1"/>
        <c:majorTickMark val="none"/>
        <c:minorTickMark val="none"/>
        <c:tickLblPos val="nextTo"/>
        <c:txPr>
          <a:bodyPr rot="0"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1821633"/>
        <c:crosses val="autoZero"/>
        <c:auto val="1"/>
        <c:lblOffset val="100"/>
        <c:baseTimeUnit val="days"/>
      </c:dateAx>
      <c:valAx>
        <c:axId val="5718216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Ending balance</a:t>
                </a:r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24186024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Roboto"/>
              </a:defRPr>
            </a:pPr>
            <a:r>
              <a:rPr b="0" i="0">
                <a:solidFill>
                  <a:srgbClr val="757575"/>
                </a:solidFill>
                <a:latin typeface="Roboto"/>
              </a:rPr>
              <a:t>Money in/Money out</a:t>
            </a:r>
          </a:p>
        </c:rich>
      </c:tx>
      <c:layout>
        <c:manualLayout>
          <c:xMode val="edge"/>
          <c:yMode val="edge"/>
          <c:x val="2.9302325581395353E-2"/>
          <c:y val="0.0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'Cash flow planner'!$E$37</c:f>
              <c:strCache>
                <c:ptCount val="1"/>
                <c:pt idx="0">
                  <c:v>Money in</c:v>
                </c:pt>
              </c:strCache>
            </c:strRef>
          </c:tx>
          <c:spPr>
            <a:solidFill>
              <a:srgbClr val="53B700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'Cash flow planner'!$F$3:$R$3</c:f>
              <c:numCache>
                <c:formatCode>d"-"mmm"-"yyyy</c:formatCode>
                <c:ptCount val="13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  <c:pt idx="8">
                  <c:v>44253</c:v>
                </c:pt>
                <c:pt idx="9">
                  <c:v>44260</c:v>
                </c:pt>
                <c:pt idx="10">
                  <c:v>44267</c:v>
                </c:pt>
                <c:pt idx="11">
                  <c:v>44274</c:v>
                </c:pt>
                <c:pt idx="12">
                  <c:v>44281</c:v>
                </c:pt>
              </c:numCache>
            </c:numRef>
          </c:cat>
          <c:val>
            <c:numRef>
              <c:f>'Cash flow planner'!$F$37:$R$37</c:f>
              <c:numCache>
                <c:formatCode>_("$"* #,##0.00_);_("$"* \(#,##0.00\);_("$"* "-"??_);_(@_)</c:formatCode>
                <c:ptCount val="13"/>
                <c:pt idx="0">
                  <c:v>40685</c:v>
                </c:pt>
                <c:pt idx="1">
                  <c:v>3655</c:v>
                </c:pt>
                <c:pt idx="2">
                  <c:v>2369</c:v>
                </c:pt>
                <c:pt idx="3">
                  <c:v>2000</c:v>
                </c:pt>
                <c:pt idx="4">
                  <c:v>2000</c:v>
                </c:pt>
                <c:pt idx="5">
                  <c:v>7000</c:v>
                </c:pt>
                <c:pt idx="6">
                  <c:v>5000</c:v>
                </c:pt>
                <c:pt idx="7">
                  <c:v>2000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4000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7DD-464E-B56E-4743AAB2150E}"/>
            </c:ext>
          </c:extLst>
        </c:ser>
        <c:ser>
          <c:idx val="1"/>
          <c:order val="1"/>
          <c:tx>
            <c:strRef>
              <c:f>'Cash flow planner'!$E$73</c:f>
              <c:strCache>
                <c:ptCount val="1"/>
                <c:pt idx="0">
                  <c:v>Money out</c:v>
                </c:pt>
              </c:strCache>
            </c:strRef>
          </c:tx>
          <c:spPr>
            <a:solidFill>
              <a:srgbClr val="06A4B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'Cash flow planner'!$F$3:$R$3</c:f>
              <c:numCache>
                <c:formatCode>d"-"mmm"-"yyyy</c:formatCode>
                <c:ptCount val="13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  <c:pt idx="8">
                  <c:v>44253</c:v>
                </c:pt>
                <c:pt idx="9">
                  <c:v>44260</c:v>
                </c:pt>
                <c:pt idx="10">
                  <c:v>44267</c:v>
                </c:pt>
                <c:pt idx="11">
                  <c:v>44274</c:v>
                </c:pt>
                <c:pt idx="12">
                  <c:v>44281</c:v>
                </c:pt>
              </c:numCache>
            </c:numRef>
          </c:cat>
          <c:val>
            <c:numRef>
              <c:f>'Cash flow planner'!$F$73:$R$73</c:f>
              <c:numCache>
                <c:formatCode>_("$"* #,##0.00_);_("$"* \(#,##0.00\);_("$"* "-"??_);_(@_)</c:formatCode>
                <c:ptCount val="13"/>
                <c:pt idx="0">
                  <c:v>19300</c:v>
                </c:pt>
                <c:pt idx="1">
                  <c:v>3400</c:v>
                </c:pt>
                <c:pt idx="2">
                  <c:v>843</c:v>
                </c:pt>
                <c:pt idx="3">
                  <c:v>50500</c:v>
                </c:pt>
                <c:pt idx="4">
                  <c:v>13100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7DD-464E-B56E-4743AAB21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265559"/>
        <c:axId val="1264987031"/>
      </c:barChart>
      <c:dateAx>
        <c:axId val="20392655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Verdana"/>
                  </a:defRPr>
                </a:pPr>
                <a:r>
                  <a:rPr b="0" i="0">
                    <a:solidFill>
                      <a:srgbClr val="000000"/>
                    </a:solidFill>
                    <a:latin typeface="Verdana"/>
                  </a:rPr>
                  <a:t>Week ending</a:t>
                </a:r>
              </a:p>
            </c:rich>
          </c:tx>
          <c:overlay val="0"/>
        </c:title>
        <c:numFmt formatCode="d&quot;-&quot;mmm&quot;-&quot;yyyy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264987031"/>
        <c:crosses val="autoZero"/>
        <c:auto val="1"/>
        <c:lblOffset val="100"/>
        <c:baseTimeUnit val="days"/>
      </c:dateAx>
      <c:valAx>
        <c:axId val="12649870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03926555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393A3D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171450</xdr:rowOff>
    </xdr:from>
    <xdr:ext cx="1266825" cy="2476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20</xdr:row>
      <xdr:rowOff>38100</xdr:rowOff>
    </xdr:from>
    <xdr:ext cx="866775" cy="228600"/>
    <xdr:pic>
      <xdr:nvPicPr>
        <xdr:cNvPr id="3" name="image6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21</xdr:row>
      <xdr:rowOff>152400</xdr:rowOff>
    </xdr:from>
    <xdr:ext cx="866775" cy="228600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33</xdr:row>
      <xdr:rowOff>152400</xdr:rowOff>
    </xdr:from>
    <xdr:ext cx="866775" cy="228600"/>
    <xdr:pic>
      <xdr:nvPicPr>
        <xdr:cNvPr id="3" name="image4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55</xdr:row>
      <xdr:rowOff>152400</xdr:rowOff>
    </xdr:from>
    <xdr:ext cx="866775" cy="228600"/>
    <xdr:pic>
      <xdr:nvPicPr>
        <xdr:cNvPr id="4" name="image3.png" title="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69</xdr:row>
      <xdr:rowOff>152400</xdr:rowOff>
    </xdr:from>
    <xdr:ext cx="866775" cy="228600"/>
    <xdr:pic>
      <xdr:nvPicPr>
        <xdr:cNvPr id="5" name="image3.png" title="Imag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1057275</xdr:colOff>
      <xdr:row>21</xdr:row>
      <xdr:rowOff>152400</xdr:rowOff>
    </xdr:from>
    <xdr:ext cx="952500" cy="228600"/>
    <xdr:pic>
      <xdr:nvPicPr>
        <xdr:cNvPr id="6" name="image2.png" title="Imag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1057275</xdr:colOff>
      <xdr:row>55</xdr:row>
      <xdr:rowOff>152400</xdr:rowOff>
    </xdr:from>
    <xdr:ext cx="952500" cy="228600"/>
    <xdr:pic>
      <xdr:nvPicPr>
        <xdr:cNvPr id="7" name="image5.png" title="Imag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1066800</xdr:colOff>
      <xdr:row>69</xdr:row>
      <xdr:rowOff>152400</xdr:rowOff>
    </xdr:from>
    <xdr:ext cx="952500" cy="228600"/>
    <xdr:pic>
      <xdr:nvPicPr>
        <xdr:cNvPr id="8" name="image5.png" title="Imag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1057275</xdr:colOff>
      <xdr:row>33</xdr:row>
      <xdr:rowOff>152400</xdr:rowOff>
    </xdr:from>
    <xdr:ext cx="952500" cy="228600"/>
    <xdr:pic>
      <xdr:nvPicPr>
        <xdr:cNvPr id="9" name="image2.png" title="Imag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495300</xdr:colOff>
      <xdr:row>9</xdr:row>
      <xdr:rowOff>0</xdr:rowOff>
    </xdr:from>
    <xdr:ext cx="6143625" cy="37909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142875</xdr:colOff>
      <xdr:row>9</xdr:row>
      <xdr:rowOff>0</xdr:rowOff>
    </xdr:from>
    <xdr:ext cx="6143625" cy="37909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142875</xdr:colOff>
      <xdr:row>29</xdr:row>
      <xdr:rowOff>142875</xdr:rowOff>
    </xdr:from>
    <xdr:ext cx="6143625" cy="37909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55"/>
  <sheetViews>
    <sheetView showGridLines="0" workbookViewId="0"/>
  </sheetViews>
  <sheetFormatPr defaultColWidth="11.21875" defaultRowHeight="15" customHeight="1"/>
  <cols>
    <col min="1" max="1" width="9.6640625" customWidth="1"/>
    <col min="2" max="2" width="7.77734375" customWidth="1"/>
    <col min="3" max="6" width="11.21875" customWidth="1"/>
    <col min="7" max="7" width="7.77734375" customWidth="1"/>
    <col min="8" max="8" width="12.5546875" customWidth="1"/>
    <col min="9" max="9" width="30.77734375" customWidth="1"/>
    <col min="10" max="10" width="28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0.25">
      <c r="A2" s="223" t="s">
        <v>0</v>
      </c>
      <c r="B2" s="224"/>
      <c r="C2" s="224"/>
      <c r="D2" s="224"/>
      <c r="E2" s="1"/>
      <c r="F2" s="1"/>
      <c r="G2" s="1"/>
      <c r="H2" s="2"/>
      <c r="I2" s="1"/>
      <c r="J2" s="1"/>
      <c r="K2" s="3" t="str">
        <f>HYPERLINK("https://twitter.com/intent/tweet?text=Check%20out%20the%20new%20QuickBooks%20cash%20flow%20planner%20to%20support%20your%20clients%20during%20COVID-19&amp;via=IntuitAccts&amp;url=https%3A%2F%2Fintuit.me%2Fqb-cashflow-planner","a")</f>
        <v>a</v>
      </c>
    </row>
    <row r="3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3.25">
      <c r="A4" s="5"/>
      <c r="B4" s="6"/>
      <c r="C4" s="7"/>
      <c r="D4" s="7"/>
      <c r="E4" s="7"/>
      <c r="F4" s="7"/>
      <c r="G4" s="8"/>
      <c r="H4" s="9"/>
      <c r="I4" s="10"/>
      <c r="J4" s="10"/>
      <c r="K4" s="11"/>
    </row>
    <row r="5" spans="1:11" ht="23.25">
      <c r="A5" s="12"/>
      <c r="B5" s="13"/>
      <c r="C5" s="14"/>
      <c r="D5" s="14"/>
      <c r="E5" s="14"/>
      <c r="F5" s="14"/>
      <c r="G5" s="15"/>
      <c r="H5" s="16"/>
      <c r="I5" s="17"/>
      <c r="J5" s="17"/>
      <c r="K5" s="18"/>
    </row>
    <row r="6" spans="1:11" ht="19.5" customHeight="1">
      <c r="B6" s="19" t="s">
        <v>1</v>
      </c>
      <c r="C6" s="20"/>
      <c r="D6" s="20"/>
      <c r="E6" s="20"/>
      <c r="F6" s="20"/>
      <c r="G6" s="15"/>
      <c r="H6" s="16"/>
      <c r="I6" s="21"/>
      <c r="J6" s="22" t="s">
        <v>2</v>
      </c>
      <c r="K6" s="23"/>
    </row>
    <row r="7" spans="1:11" ht="19.5" customHeight="1">
      <c r="A7" s="12"/>
      <c r="B7" s="24" t="s">
        <v>3</v>
      </c>
      <c r="C7" s="6"/>
      <c r="D7" s="6"/>
      <c r="E7" s="6"/>
      <c r="F7" s="7"/>
      <c r="G7" s="15"/>
      <c r="H7" s="25"/>
      <c r="I7" s="26"/>
      <c r="J7" s="27">
        <v>44197</v>
      </c>
      <c r="K7" s="28"/>
    </row>
    <row r="8" spans="1:11" ht="19.5" customHeight="1">
      <c r="A8" s="29"/>
      <c r="B8" s="30" t="str">
        <f>HYPERLINK("https://docs.google.com/spreadsheets/d/1gDPESQD4366kgRi5H14k97idsNS7HvsceaL7X9RX0KU/copy","Go to File and select Make a copy to create a copy you can edit.")</f>
        <v>Go to File and select Make a copy to create a copy you can edit.</v>
      </c>
      <c r="C8" s="31"/>
      <c r="D8" s="32"/>
      <c r="E8" s="32"/>
      <c r="F8" s="14"/>
      <c r="G8" s="15"/>
      <c r="H8" s="33"/>
      <c r="I8" s="33"/>
      <c r="J8" s="33"/>
      <c r="K8" s="34"/>
    </row>
    <row r="9" spans="1:11" ht="19.5" customHeight="1">
      <c r="B9" s="35" t="s">
        <v>4</v>
      </c>
      <c r="C9" s="31"/>
      <c r="D9" s="32"/>
      <c r="E9" s="32"/>
      <c r="F9" s="14"/>
      <c r="G9" s="15"/>
      <c r="H9" s="9"/>
      <c r="I9" s="10"/>
      <c r="J9" s="10"/>
      <c r="K9" s="11"/>
    </row>
    <row r="10" spans="1:11" ht="19.5" customHeight="1">
      <c r="H10" s="16"/>
      <c r="I10" s="36" t="s">
        <v>5</v>
      </c>
      <c r="J10" s="37">
        <v>3621.5</v>
      </c>
      <c r="K10" s="18"/>
    </row>
    <row r="11" spans="1:11" ht="19.5" customHeight="1">
      <c r="A11" s="38" t="s">
        <v>6</v>
      </c>
      <c r="B11" s="39" t="s">
        <v>7</v>
      </c>
      <c r="D11" s="14"/>
      <c r="E11" s="14"/>
      <c r="F11" s="14"/>
      <c r="G11" s="15"/>
      <c r="H11" s="40"/>
      <c r="I11" s="41" t="s">
        <v>8</v>
      </c>
      <c r="J11" s="42">
        <v>1100</v>
      </c>
      <c r="K11" s="18"/>
    </row>
    <row r="12" spans="1:11" ht="19.5" customHeight="1">
      <c r="B12" s="43" t="s">
        <v>9</v>
      </c>
      <c r="C12" s="14"/>
      <c r="D12" s="14"/>
      <c r="E12" s="14"/>
      <c r="F12" s="14"/>
      <c r="G12" s="15"/>
      <c r="H12" s="44"/>
      <c r="I12" s="41" t="s">
        <v>10</v>
      </c>
      <c r="J12" s="42">
        <v>300</v>
      </c>
      <c r="K12" s="34"/>
    </row>
    <row r="13" spans="1:11" ht="19.5" customHeight="1">
      <c r="A13" s="12"/>
      <c r="B13" s="43"/>
      <c r="C13" s="14"/>
      <c r="D13" s="14"/>
      <c r="E13" s="14"/>
      <c r="F13" s="14"/>
      <c r="G13" s="15"/>
      <c r="H13" s="45"/>
      <c r="I13" s="41" t="s">
        <v>11</v>
      </c>
      <c r="J13" s="42">
        <v>0</v>
      </c>
      <c r="K13" s="46"/>
    </row>
    <row r="14" spans="1:11" ht="19.5" customHeight="1">
      <c r="A14" s="12"/>
      <c r="C14" s="14"/>
      <c r="H14" s="40"/>
      <c r="I14" s="41" t="s">
        <v>12</v>
      </c>
      <c r="J14" s="42">
        <v>100</v>
      </c>
      <c r="K14" s="46"/>
    </row>
    <row r="15" spans="1:11" ht="19.5" customHeight="1">
      <c r="A15" s="38" t="s">
        <v>13</v>
      </c>
      <c r="B15" s="43" t="s">
        <v>14</v>
      </c>
      <c r="D15" s="14"/>
      <c r="E15" s="14"/>
      <c r="F15" s="14"/>
      <c r="G15" s="15"/>
      <c r="H15" s="40"/>
      <c r="I15" s="41" t="s">
        <v>15</v>
      </c>
      <c r="J15" s="42">
        <v>-900</v>
      </c>
      <c r="K15" s="46"/>
    </row>
    <row r="16" spans="1:11" ht="19.5" customHeight="1">
      <c r="A16" s="12"/>
      <c r="B16" s="43" t="s">
        <v>16</v>
      </c>
      <c r="C16" s="14"/>
      <c r="D16" s="14"/>
      <c r="E16" s="47"/>
      <c r="F16" s="47"/>
      <c r="G16" s="15"/>
      <c r="H16" s="40"/>
      <c r="I16" s="41" t="s">
        <v>17</v>
      </c>
      <c r="J16" s="42">
        <v>0</v>
      </c>
      <c r="K16" s="46"/>
    </row>
    <row r="17" spans="1:11" ht="19.5" customHeight="1">
      <c r="A17" s="12"/>
      <c r="B17" s="43" t="s">
        <v>18</v>
      </c>
      <c r="C17" s="14"/>
      <c r="D17" s="14"/>
      <c r="E17" s="14"/>
      <c r="F17" s="14"/>
      <c r="G17" s="15"/>
      <c r="H17" s="40"/>
      <c r="I17" s="41" t="s">
        <v>19</v>
      </c>
      <c r="J17" s="42">
        <v>875</v>
      </c>
      <c r="K17" s="46"/>
    </row>
    <row r="18" spans="1:11" ht="19.5" customHeight="1">
      <c r="A18" s="12"/>
      <c r="B18" s="43"/>
      <c r="C18" s="14"/>
      <c r="D18" s="14"/>
      <c r="E18" s="14"/>
      <c r="F18" s="14"/>
      <c r="G18" s="15"/>
      <c r="H18" s="40"/>
      <c r="I18" s="41" t="s">
        <v>20</v>
      </c>
      <c r="J18" s="42">
        <v>1465</v>
      </c>
      <c r="K18" s="46"/>
    </row>
    <row r="19" spans="1:11" ht="19.5" customHeight="1">
      <c r="A19" s="12"/>
      <c r="B19" s="43" t="s">
        <v>21</v>
      </c>
      <c r="C19" s="14"/>
      <c r="D19" s="14"/>
      <c r="E19" s="14"/>
      <c r="F19" s="14"/>
      <c r="G19" s="15"/>
      <c r="H19" s="40"/>
      <c r="I19" s="48"/>
      <c r="J19" s="49"/>
      <c r="K19" s="46"/>
    </row>
    <row r="20" spans="1:11" ht="19.5" customHeight="1">
      <c r="B20" s="50" t="s">
        <v>22</v>
      </c>
      <c r="C20" s="14"/>
      <c r="D20" s="14"/>
      <c r="E20" s="14"/>
      <c r="F20" s="14"/>
      <c r="G20" s="15"/>
      <c r="H20" s="40"/>
      <c r="I20" s="51" t="s">
        <v>23</v>
      </c>
      <c r="J20" s="52"/>
      <c r="K20" s="46"/>
    </row>
    <row r="21" spans="1:11" ht="19.5" customHeight="1">
      <c r="A21" s="12"/>
      <c r="B21" s="14"/>
      <c r="C21" s="14"/>
      <c r="D21" s="14"/>
      <c r="E21" s="14"/>
      <c r="F21" s="14"/>
      <c r="G21" s="15"/>
      <c r="H21" s="40"/>
      <c r="I21" s="53" t="s">
        <v>24</v>
      </c>
      <c r="J21" s="54">
        <f>SUM(J10:J16,-J17,J18, J19)</f>
        <v>4811.5</v>
      </c>
      <c r="K21" s="46"/>
    </row>
    <row r="22" spans="1:11" ht="19.5" customHeight="1">
      <c r="A22" s="12"/>
      <c r="B22" s="14"/>
      <c r="C22" s="14"/>
      <c r="D22" s="14"/>
      <c r="E22" s="14"/>
      <c r="F22" s="14"/>
      <c r="G22" s="15"/>
      <c r="H22" s="40"/>
      <c r="I22" s="17"/>
      <c r="J22" s="17"/>
      <c r="K22" s="18"/>
    </row>
    <row r="23" spans="1:11" ht="19.5" customHeight="1">
      <c r="A23" s="55" t="s">
        <v>25</v>
      </c>
      <c r="B23" s="43" t="s">
        <v>26</v>
      </c>
      <c r="C23" s="14"/>
      <c r="D23" s="14"/>
      <c r="E23" s="14"/>
      <c r="F23" s="14"/>
      <c r="G23" s="15"/>
      <c r="H23" s="40"/>
      <c r="I23" s="17"/>
      <c r="J23" s="17"/>
      <c r="K23" s="56"/>
    </row>
    <row r="24" spans="1:11" ht="19.5" customHeight="1">
      <c r="A24" s="12"/>
      <c r="B24" s="43" t="s">
        <v>27</v>
      </c>
      <c r="C24" s="14"/>
      <c r="D24" s="14"/>
      <c r="E24" s="47"/>
      <c r="F24" s="14"/>
      <c r="G24" s="15"/>
      <c r="H24" s="40"/>
      <c r="I24" s="57"/>
      <c r="J24" s="57"/>
      <c r="K24" s="56"/>
    </row>
    <row r="25" spans="1:11" ht="15.75" customHeight="1">
      <c r="A25" s="12"/>
      <c r="B25" s="14"/>
      <c r="C25" s="14"/>
      <c r="D25" s="14"/>
      <c r="E25" s="14"/>
      <c r="F25" s="14"/>
      <c r="G25" s="15"/>
      <c r="H25" s="58"/>
      <c r="I25" s="59"/>
      <c r="J25" s="60"/>
      <c r="K25" s="59"/>
    </row>
    <row r="26" spans="1:11" ht="15.75" customHeight="1">
      <c r="C26" s="14"/>
      <c r="D26" s="14"/>
      <c r="E26" s="14"/>
      <c r="F26" s="14"/>
      <c r="G26" s="15"/>
      <c r="H26" s="16"/>
      <c r="I26" s="17"/>
      <c r="J26" s="17"/>
      <c r="K26" s="18"/>
    </row>
    <row r="27" spans="1:11" ht="15.75" customHeight="1">
      <c r="C27" s="14"/>
      <c r="D27" s="14"/>
      <c r="E27" s="14"/>
      <c r="F27" s="14"/>
      <c r="G27" s="15"/>
      <c r="H27" s="16"/>
      <c r="I27" s="17"/>
      <c r="J27" s="17"/>
      <c r="K27" s="18"/>
    </row>
    <row r="28" spans="1:11" ht="15.75" customHeight="1">
      <c r="A28" s="12"/>
      <c r="B28" s="14"/>
      <c r="C28" s="14"/>
      <c r="D28" s="14"/>
      <c r="E28" s="14"/>
      <c r="F28" s="14"/>
      <c r="G28" s="15"/>
      <c r="H28" s="16"/>
      <c r="I28" s="61"/>
      <c r="J28" s="17"/>
      <c r="K28" s="18"/>
    </row>
    <row r="29" spans="1:11" ht="15.75" customHeight="1">
      <c r="A29" s="12"/>
      <c r="B29" s="62"/>
      <c r="C29" s="47"/>
      <c r="D29" s="47"/>
      <c r="E29" s="14"/>
      <c r="F29" s="14"/>
      <c r="G29" s="15"/>
      <c r="H29" s="16"/>
      <c r="I29" s="63"/>
      <c r="J29" s="17"/>
      <c r="K29" s="18"/>
    </row>
    <row r="30" spans="1:11" ht="15.75" customHeight="1">
      <c r="A30" s="64"/>
      <c r="B30" s="47"/>
      <c r="C30" s="47"/>
      <c r="D30" s="47"/>
      <c r="E30" s="14"/>
      <c r="F30" s="14"/>
      <c r="G30" s="15"/>
      <c r="H30" s="16"/>
      <c r="I30" s="63"/>
      <c r="J30" s="17"/>
      <c r="K30" s="18"/>
    </row>
    <row r="31" spans="1:11" ht="15.75" customHeight="1">
      <c r="A31" s="64"/>
      <c r="B31" s="47"/>
      <c r="D31" s="47"/>
      <c r="E31" s="47"/>
      <c r="F31" s="47"/>
      <c r="G31" s="15"/>
      <c r="H31" s="16"/>
      <c r="I31" s="17"/>
      <c r="J31" s="17"/>
      <c r="K31" s="18"/>
    </row>
    <row r="32" spans="1:11" ht="15.75" customHeight="1">
      <c r="A32" s="12" t="s">
        <v>28</v>
      </c>
      <c r="B32" s="14"/>
      <c r="C32" s="14"/>
      <c r="D32" s="14"/>
      <c r="E32" s="14"/>
      <c r="F32" s="14"/>
      <c r="G32" s="15"/>
      <c r="H32" s="16"/>
      <c r="I32" s="61"/>
      <c r="J32" s="17"/>
      <c r="K32" s="18"/>
    </row>
    <row r="33" spans="1:11" ht="15.75" customHeight="1">
      <c r="A33" s="12"/>
      <c r="B33" s="14"/>
      <c r="C33" s="14"/>
      <c r="D33" s="14"/>
      <c r="E33" s="14"/>
      <c r="F33" s="14"/>
      <c r="G33" s="15"/>
      <c r="H33" s="16"/>
      <c r="I33" s="63"/>
      <c r="J33" s="17"/>
      <c r="K33" s="18"/>
    </row>
    <row r="34" spans="1:11" ht="15.75" customHeight="1">
      <c r="A34" s="12"/>
      <c r="B34" s="14"/>
      <c r="C34" s="14"/>
      <c r="D34" s="14"/>
      <c r="E34" s="14"/>
      <c r="F34" s="14"/>
      <c r="G34" s="15"/>
      <c r="H34" s="16"/>
      <c r="I34" s="63"/>
      <c r="J34" s="17"/>
      <c r="K34" s="18"/>
    </row>
    <row r="35" spans="1:11" ht="15.75" customHeight="1">
      <c r="A35" s="12"/>
      <c r="B35" s="14"/>
      <c r="C35" s="14"/>
      <c r="D35" s="14"/>
      <c r="E35" s="14"/>
      <c r="F35" s="14"/>
      <c r="G35" s="15"/>
      <c r="H35" s="16"/>
      <c r="I35" s="17"/>
      <c r="J35" s="17"/>
      <c r="K35" s="18"/>
    </row>
    <row r="36" spans="1:11" ht="15.75" customHeight="1">
      <c r="A36" s="12"/>
      <c r="B36" s="14"/>
      <c r="C36" s="14"/>
      <c r="D36" s="14"/>
      <c r="E36" s="14"/>
      <c r="F36" s="14"/>
      <c r="G36" s="15"/>
      <c r="H36" s="16"/>
      <c r="I36" s="17"/>
      <c r="J36" s="17"/>
      <c r="K36" s="18"/>
    </row>
    <row r="37" spans="1:11" ht="15.75" customHeight="1">
      <c r="A37" s="65"/>
      <c r="B37" s="66"/>
      <c r="C37" s="66"/>
      <c r="D37" s="66"/>
      <c r="E37" s="66"/>
      <c r="F37" s="66"/>
      <c r="G37" s="67"/>
      <c r="H37" s="68"/>
      <c r="I37" s="69"/>
      <c r="J37" s="69"/>
      <c r="K37" s="56"/>
    </row>
    <row r="38" spans="1:11" ht="15.75" customHeight="1"/>
    <row r="39" spans="1:11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5.75" customHeight="1">
      <c r="A40" s="70" t="e">
        <f ca="1">IMAGE(GOOGLEANALYTICS("UA-164060762-1","Cashplanner","getstarted"))</f>
        <v>#NAME?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ht="15.75" customHeight="1">
      <c r="A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1:11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1:11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1:11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1:11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1:11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</row>
  </sheetData>
  <mergeCells count="1">
    <mergeCell ref="A2:D2"/>
  </mergeCells>
  <conditionalFormatting sqref="J10:J18 J20:J21">
    <cfRule type="cellIs" dxfId="10" priority="1" operator="lessThan">
      <formula>0</formula>
    </cfRule>
  </conditionalFormatting>
  <conditionalFormatting sqref="J10:J18 J20:J21">
    <cfRule type="cellIs" dxfId="9" priority="2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1.21875" defaultRowHeight="15" customHeight="1"/>
  <cols>
    <col min="1" max="1" width="22.21875" customWidth="1"/>
    <col min="2" max="2" width="38" customWidth="1"/>
    <col min="3" max="3" width="27.5546875" customWidth="1"/>
    <col min="4" max="6" width="11.21875" customWidth="1"/>
  </cols>
  <sheetData>
    <row r="1" spans="1:3" ht="18">
      <c r="A1" s="71"/>
      <c r="B1" s="71"/>
      <c r="C1" s="72"/>
    </row>
    <row r="2" spans="1:3" ht="18">
      <c r="A2" s="73" t="s">
        <v>29</v>
      </c>
      <c r="B2" s="73" t="s">
        <v>30</v>
      </c>
      <c r="C2" s="72"/>
    </row>
    <row r="3" spans="1:3" ht="18">
      <c r="A3" s="71"/>
      <c r="B3" s="71"/>
      <c r="C3" s="72"/>
    </row>
    <row r="4" spans="1:3" ht="18">
      <c r="A4" s="71"/>
      <c r="B4" s="72" t="s">
        <v>31</v>
      </c>
      <c r="C4" s="72" t="s">
        <v>32</v>
      </c>
    </row>
    <row r="5" spans="1:3" ht="18">
      <c r="A5" s="73"/>
      <c r="B5" s="74" t="s">
        <v>33</v>
      </c>
      <c r="C5" s="72" t="s">
        <v>34</v>
      </c>
    </row>
    <row r="6" spans="1:3" ht="18">
      <c r="A6" s="73"/>
      <c r="B6" s="74" t="s">
        <v>35</v>
      </c>
      <c r="C6" s="75">
        <v>10000</v>
      </c>
    </row>
    <row r="7" spans="1:3" ht="18">
      <c r="A7" s="73"/>
      <c r="B7" s="74" t="s">
        <v>36</v>
      </c>
      <c r="C7" s="75">
        <v>1000</v>
      </c>
    </row>
    <row r="8" spans="1:3" ht="18">
      <c r="A8" s="73"/>
      <c r="B8" s="74" t="s">
        <v>37</v>
      </c>
      <c r="C8" s="75">
        <v>4000</v>
      </c>
    </row>
    <row r="9" spans="1:3" ht="18">
      <c r="A9" s="73" t="s">
        <v>38</v>
      </c>
      <c r="B9" s="72" t="s">
        <v>39</v>
      </c>
      <c r="C9" s="75">
        <v>300</v>
      </c>
    </row>
    <row r="10" spans="1:3" ht="18">
      <c r="A10" s="73" t="s">
        <v>38</v>
      </c>
      <c r="B10" s="72" t="s">
        <v>40</v>
      </c>
      <c r="C10" s="75">
        <v>1100</v>
      </c>
    </row>
    <row r="11" spans="1:3" ht="18">
      <c r="A11" s="73"/>
      <c r="B11" s="74" t="s">
        <v>41</v>
      </c>
      <c r="C11" s="75">
        <v>1100</v>
      </c>
    </row>
    <row r="12" spans="1:3" ht="18">
      <c r="A12" s="73"/>
      <c r="B12" s="73"/>
      <c r="C12" s="75"/>
    </row>
    <row r="13" spans="1:3" ht="18">
      <c r="A13" s="73"/>
      <c r="B13" s="76" t="s">
        <v>42</v>
      </c>
      <c r="C13" s="77"/>
    </row>
    <row r="14" spans="1:3" ht="18">
      <c r="A14" s="73"/>
      <c r="B14" s="73" t="s">
        <v>43</v>
      </c>
      <c r="C14" s="75">
        <f>SUM(C6:C8,-C9,C10, C11)</f>
        <v>16900</v>
      </c>
    </row>
    <row r="15" spans="1:3">
      <c r="A15" s="78"/>
      <c r="B15" s="78"/>
      <c r="C15" s="78"/>
    </row>
    <row r="16" spans="1:3">
      <c r="A16" s="78"/>
      <c r="B16" s="78"/>
      <c r="C16" s="78"/>
    </row>
    <row r="17" spans="1:3" ht="18">
      <c r="A17" s="72"/>
      <c r="B17" s="72"/>
      <c r="C17" s="72"/>
    </row>
    <row r="18" spans="1:3" ht="18">
      <c r="A18" s="74"/>
      <c r="B18" s="74"/>
      <c r="C18" s="72"/>
    </row>
    <row r="19" spans="1:3" ht="18">
      <c r="A19" s="74"/>
      <c r="B19" s="74"/>
      <c r="C19" s="72"/>
    </row>
    <row r="20" spans="1:3" ht="18">
      <c r="A20" s="74"/>
      <c r="B20" s="74"/>
      <c r="C20" s="72"/>
    </row>
    <row r="21" spans="1:3" ht="15.75" customHeight="1">
      <c r="A21" s="74"/>
      <c r="B21" s="74"/>
      <c r="C21" s="72"/>
    </row>
    <row r="22" spans="1:3" ht="15.75" customHeight="1">
      <c r="A22" s="74"/>
      <c r="B22" s="74"/>
      <c r="C22" s="72"/>
    </row>
    <row r="23" spans="1:3" ht="15.75" customHeight="1">
      <c r="A23" s="74"/>
      <c r="B23" s="74"/>
      <c r="C23" s="72"/>
    </row>
    <row r="24" spans="1:3" ht="15.75" customHeight="1">
      <c r="A24" s="74"/>
      <c r="B24" s="74"/>
      <c r="C24" s="72"/>
    </row>
    <row r="25" spans="1:3" ht="15.75" customHeight="1">
      <c r="A25" s="74"/>
      <c r="B25" s="74"/>
      <c r="C25" s="72"/>
    </row>
    <row r="26" spans="1:3" ht="15.75" customHeight="1">
      <c r="A26" s="74"/>
      <c r="B26" s="74"/>
      <c r="C26" s="72"/>
    </row>
    <row r="27" spans="1:3" ht="15.75" customHeight="1">
      <c r="A27" s="74"/>
      <c r="B27" s="74"/>
      <c r="C27" s="72"/>
    </row>
    <row r="28" spans="1:3" ht="15.75" customHeight="1">
      <c r="A28" s="74"/>
      <c r="B28" s="74"/>
      <c r="C28" s="72"/>
    </row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6:C8">
    <cfRule type="cellIs" dxfId="8" priority="1" operator="lessThan">
      <formula>0</formula>
    </cfRule>
  </conditionalFormatting>
  <conditionalFormatting sqref="C6:C8">
    <cfRule type="cellIs" dxfId="7" priority="2" operator="greaterThan">
      <formula>0</formula>
    </cfRule>
  </conditionalFormatting>
  <conditionalFormatting sqref="C9">
    <cfRule type="cellIs" dxfId="6" priority="3" operator="greaterThan">
      <formula>0</formula>
    </cfRule>
  </conditionalFormatting>
  <conditionalFormatting sqref="C10">
    <cfRule type="cellIs" dxfId="5" priority="4" operator="greaterThan">
      <formula>0</formula>
    </cfRule>
  </conditionalFormatting>
  <conditionalFormatting sqref="C10">
    <cfRule type="cellIs" dxfId="4" priority="5" operator="greaterThan">
      <formula>0</formula>
    </cfRule>
  </conditionalFormatting>
  <conditionalFormatting sqref="C11:C14">
    <cfRule type="cellIs" dxfId="3" priority="6" operator="lessThan">
      <formula>0</formula>
    </cfRule>
  </conditionalFormatting>
  <conditionalFormatting sqref="C11:C14">
    <cfRule type="cellIs" dxfId="2" priority="7" operator="greaterThan">
      <formula>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0"/>
  <sheetViews>
    <sheetView tabSelected="1" workbookViewId="0">
      <pane ySplit="8" topLeftCell="A9" activePane="bottomLeft" state="frozen"/>
      <selection pane="bottomLeft" activeCell="B10" sqref="B10"/>
    </sheetView>
  </sheetViews>
  <sheetFormatPr defaultColWidth="11.21875" defaultRowHeight="15" customHeight="1"/>
  <cols>
    <col min="1" max="1" width="28.77734375" customWidth="1"/>
    <col min="2" max="2" width="1.77734375" customWidth="1"/>
    <col min="3" max="3" width="17.77734375" customWidth="1"/>
    <col min="4" max="4" width="2.109375" customWidth="1"/>
    <col min="5" max="5" width="21.77734375" customWidth="1"/>
    <col min="6" max="19" width="16.77734375" customWidth="1"/>
  </cols>
  <sheetData>
    <row r="1" spans="1:19" ht="15.75">
      <c r="A1" s="79"/>
      <c r="B1" s="80"/>
      <c r="C1" s="81"/>
      <c r="D1" s="81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</row>
    <row r="2" spans="1:19" ht="15.75">
      <c r="A2" s="85"/>
      <c r="B2" s="86"/>
      <c r="C2" s="87"/>
      <c r="D2" s="88"/>
      <c r="E2" s="89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19" ht="18">
      <c r="A3" s="92" t="s">
        <v>44</v>
      </c>
      <c r="B3" s="93"/>
      <c r="C3" s="94">
        <f t="array" ref="C3">IFERROR(INDEX('Cash flow planner'!$F$3:$R$3,MATCH(INDEX('Cash flow planner'!$F$7:$R$7,MATCH(TRUE,'Cash flow planner'!$F$7:$R$7&lt;=0,0)),'Cash flow planner'!$F$7:$R$7,0)), "-")</f>
        <v>44218</v>
      </c>
      <c r="D3" s="95"/>
      <c r="E3" s="96" t="s">
        <v>45</v>
      </c>
      <c r="F3" s="97">
        <f>DATE(YEAR('Getting started'!$J$7), 1, 1)+6-WEEKDAY(DATE(YEAR('Getting started'!$J$7), 1, 1))+(WEEKNUM('Getting started'!$J$7)-1)*7</f>
        <v>44197</v>
      </c>
      <c r="G3" s="98">
        <f t="shared" ref="G3:R3" si="0">F3+7</f>
        <v>44204</v>
      </c>
      <c r="H3" s="98">
        <f t="shared" si="0"/>
        <v>44211</v>
      </c>
      <c r="I3" s="98">
        <f t="shared" si="0"/>
        <v>44218</v>
      </c>
      <c r="J3" s="98">
        <f t="shared" si="0"/>
        <v>44225</v>
      </c>
      <c r="K3" s="98">
        <f t="shared" si="0"/>
        <v>44232</v>
      </c>
      <c r="L3" s="98">
        <f t="shared" si="0"/>
        <v>44239</v>
      </c>
      <c r="M3" s="98">
        <f t="shared" si="0"/>
        <v>44246</v>
      </c>
      <c r="N3" s="98">
        <f t="shared" si="0"/>
        <v>44253</v>
      </c>
      <c r="O3" s="98">
        <f t="shared" si="0"/>
        <v>44260</v>
      </c>
      <c r="P3" s="98">
        <f t="shared" si="0"/>
        <v>44267</v>
      </c>
      <c r="Q3" s="98">
        <f t="shared" si="0"/>
        <v>44274</v>
      </c>
      <c r="R3" s="98">
        <f t="shared" si="0"/>
        <v>44281</v>
      </c>
      <c r="S3" s="99"/>
    </row>
    <row r="4" spans="1:19" ht="18">
      <c r="A4" s="92" t="s">
        <v>46</v>
      </c>
      <c r="B4" s="93"/>
      <c r="C4" s="100">
        <f>IFERROR(($C$3-'Cash flow planner'!$F$3)/7,"-")</f>
        <v>3</v>
      </c>
      <c r="D4" s="101"/>
      <c r="E4" s="102"/>
      <c r="F4" s="1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5"/>
    </row>
    <row r="5" spans="1:19" ht="18">
      <c r="A5" s="106"/>
      <c r="B5" s="107"/>
      <c r="C5" s="107"/>
      <c r="D5" s="108"/>
      <c r="E5" s="109" t="s">
        <v>47</v>
      </c>
      <c r="F5" s="110">
        <f t="shared" ref="F5:R5" si="1">SUM(F37, -F73)</f>
        <v>21385</v>
      </c>
      <c r="G5" s="111">
        <f t="shared" si="1"/>
        <v>255</v>
      </c>
      <c r="H5" s="111">
        <f t="shared" si="1"/>
        <v>1526</v>
      </c>
      <c r="I5" s="111">
        <f t="shared" si="1"/>
        <v>-48500</v>
      </c>
      <c r="J5" s="111">
        <f t="shared" si="1"/>
        <v>-11100</v>
      </c>
      <c r="K5" s="111">
        <f t="shared" si="1"/>
        <v>6500</v>
      </c>
      <c r="L5" s="111">
        <f t="shared" si="1"/>
        <v>4500</v>
      </c>
      <c r="M5" s="111">
        <f t="shared" si="1"/>
        <v>1500</v>
      </c>
      <c r="N5" s="111">
        <f t="shared" si="1"/>
        <v>2500</v>
      </c>
      <c r="O5" s="111">
        <f t="shared" si="1"/>
        <v>2500</v>
      </c>
      <c r="P5" s="111">
        <f t="shared" si="1"/>
        <v>2500</v>
      </c>
      <c r="Q5" s="111">
        <f t="shared" si="1"/>
        <v>2500</v>
      </c>
      <c r="R5" s="111">
        <f t="shared" si="1"/>
        <v>3500</v>
      </c>
      <c r="S5" s="112"/>
    </row>
    <row r="6" spans="1:19" ht="15.75">
      <c r="A6" s="113"/>
      <c r="B6" s="113"/>
      <c r="C6" s="113"/>
      <c r="D6" s="114"/>
      <c r="E6" s="115" t="s">
        <v>48</v>
      </c>
      <c r="F6" s="116">
        <f>'Getting started'!J21</f>
        <v>4811.5</v>
      </c>
      <c r="G6" s="117">
        <f t="shared" ref="G6:R6" si="2">F7</f>
        <v>26196.5</v>
      </c>
      <c r="H6" s="117">
        <f t="shared" si="2"/>
        <v>26451.5</v>
      </c>
      <c r="I6" s="117">
        <f t="shared" si="2"/>
        <v>27977.5</v>
      </c>
      <c r="J6" s="117">
        <f t="shared" si="2"/>
        <v>-20522.5</v>
      </c>
      <c r="K6" s="118">
        <f t="shared" si="2"/>
        <v>-31622.5</v>
      </c>
      <c r="L6" s="118">
        <f t="shared" si="2"/>
        <v>-25122.5</v>
      </c>
      <c r="M6" s="118">
        <f t="shared" si="2"/>
        <v>-20622.5</v>
      </c>
      <c r="N6" s="118">
        <f t="shared" si="2"/>
        <v>-19122.5</v>
      </c>
      <c r="O6" s="118">
        <f t="shared" si="2"/>
        <v>-16622.5</v>
      </c>
      <c r="P6" s="118">
        <f t="shared" si="2"/>
        <v>-14122.5</v>
      </c>
      <c r="Q6" s="118">
        <f t="shared" si="2"/>
        <v>-11622.5</v>
      </c>
      <c r="R6" s="118">
        <f t="shared" si="2"/>
        <v>-9122.5</v>
      </c>
      <c r="S6" s="112"/>
    </row>
    <row r="7" spans="1:19" ht="15.75">
      <c r="A7" s="113"/>
      <c r="B7" s="113"/>
      <c r="C7" s="113"/>
      <c r="D7" s="119"/>
      <c r="E7" s="115" t="s">
        <v>49</v>
      </c>
      <c r="F7" s="116">
        <f t="shared" ref="F7:R7" si="3">SUM(F6, F5)</f>
        <v>26196.5</v>
      </c>
      <c r="G7" s="117">
        <f t="shared" si="3"/>
        <v>26451.5</v>
      </c>
      <c r="H7" s="117">
        <f t="shared" si="3"/>
        <v>27977.5</v>
      </c>
      <c r="I7" s="117">
        <f t="shared" si="3"/>
        <v>-20522.5</v>
      </c>
      <c r="J7" s="117">
        <f t="shared" si="3"/>
        <v>-31622.5</v>
      </c>
      <c r="K7" s="120">
        <f t="shared" si="3"/>
        <v>-25122.5</v>
      </c>
      <c r="L7" s="120">
        <f t="shared" si="3"/>
        <v>-20622.5</v>
      </c>
      <c r="M7" s="120">
        <f t="shared" si="3"/>
        <v>-19122.5</v>
      </c>
      <c r="N7" s="120">
        <f t="shared" si="3"/>
        <v>-16622.5</v>
      </c>
      <c r="O7" s="120">
        <f t="shared" si="3"/>
        <v>-14122.5</v>
      </c>
      <c r="P7" s="120">
        <f t="shared" si="3"/>
        <v>-11622.5</v>
      </c>
      <c r="Q7" s="120">
        <f t="shared" si="3"/>
        <v>-9122.5</v>
      </c>
      <c r="R7" s="120">
        <f t="shared" si="3"/>
        <v>-5622.5</v>
      </c>
      <c r="S7" s="112"/>
    </row>
    <row r="8" spans="1:19" ht="15.75">
      <c r="A8" s="121"/>
      <c r="B8" s="122"/>
      <c r="C8" s="122"/>
      <c r="D8" s="123"/>
      <c r="E8" s="123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6"/>
    </row>
    <row r="9" spans="1:19" ht="23.25" customHeight="1">
      <c r="A9" s="232" t="s">
        <v>50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4"/>
    </row>
    <row r="10" spans="1:19" ht="15.75">
      <c r="A10" s="127"/>
      <c r="B10" s="128"/>
      <c r="C10" s="128"/>
      <c r="D10" s="128"/>
      <c r="E10" s="128"/>
      <c r="F10" s="129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1"/>
    </row>
    <row r="11" spans="1:19" ht="15.75">
      <c r="A11" s="132" t="s">
        <v>51</v>
      </c>
      <c r="B11" s="133"/>
      <c r="C11" s="133"/>
      <c r="D11" s="133"/>
      <c r="E11" s="134" t="s">
        <v>52</v>
      </c>
      <c r="F11" s="235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1"/>
      <c r="S11" s="135" t="s">
        <v>53</v>
      </c>
    </row>
    <row r="12" spans="1:19" ht="15" customHeight="1">
      <c r="A12" s="236" t="s">
        <v>54</v>
      </c>
      <c r="B12" s="136"/>
      <c r="C12" s="237" t="s">
        <v>55</v>
      </c>
      <c r="D12" s="238"/>
      <c r="E12" s="137"/>
      <c r="F12" s="138">
        <v>4500</v>
      </c>
      <c r="G12" s="138">
        <v>2455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9"/>
      <c r="S12" s="140">
        <f t="shared" ref="S12:S23" si="4">SUM(F12:R12)</f>
        <v>6955</v>
      </c>
    </row>
    <row r="13" spans="1:19" ht="15.75">
      <c r="A13" s="224"/>
      <c r="B13" s="141"/>
      <c r="C13" s="225" t="s">
        <v>56</v>
      </c>
      <c r="D13" s="226"/>
      <c r="E13" s="142"/>
      <c r="F13" s="143">
        <v>450</v>
      </c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4"/>
      <c r="S13" s="145">
        <f t="shared" si="4"/>
        <v>450</v>
      </c>
    </row>
    <row r="14" spans="1:19" ht="15.75">
      <c r="A14" s="224"/>
      <c r="B14" s="141"/>
      <c r="C14" s="225" t="s">
        <v>57</v>
      </c>
      <c r="D14" s="226"/>
      <c r="E14" s="142"/>
      <c r="F14" s="143">
        <v>135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4"/>
      <c r="S14" s="145">
        <f t="shared" si="4"/>
        <v>135</v>
      </c>
    </row>
    <row r="15" spans="1:19" ht="15.75">
      <c r="A15" s="224"/>
      <c r="B15" s="141"/>
      <c r="C15" s="225" t="s">
        <v>58</v>
      </c>
      <c r="D15" s="226"/>
      <c r="E15" s="142"/>
      <c r="F15" s="143"/>
      <c r="G15" s="143"/>
      <c r="H15" s="143"/>
      <c r="I15" s="143">
        <v>2000</v>
      </c>
      <c r="J15" s="143"/>
      <c r="K15" s="143"/>
      <c r="L15" s="143"/>
      <c r="M15" s="143"/>
      <c r="N15" s="143"/>
      <c r="O15" s="143"/>
      <c r="P15" s="143"/>
      <c r="Q15" s="143"/>
      <c r="R15" s="144"/>
      <c r="S15" s="145">
        <f t="shared" si="4"/>
        <v>2000</v>
      </c>
    </row>
    <row r="16" spans="1:19" ht="15.75">
      <c r="A16" s="224"/>
      <c r="B16" s="141"/>
      <c r="C16" s="225" t="s">
        <v>59</v>
      </c>
      <c r="D16" s="226"/>
      <c r="E16" s="142"/>
      <c r="F16" s="143">
        <v>0</v>
      </c>
      <c r="G16" s="143"/>
      <c r="H16" s="143">
        <v>450</v>
      </c>
      <c r="I16" s="143"/>
      <c r="J16" s="143">
        <v>2000</v>
      </c>
      <c r="K16" s="143">
        <v>2000</v>
      </c>
      <c r="L16" s="143">
        <v>2000</v>
      </c>
      <c r="M16" s="143">
        <v>2000</v>
      </c>
      <c r="N16" s="143">
        <v>2000</v>
      </c>
      <c r="O16" s="143">
        <v>2000</v>
      </c>
      <c r="P16" s="143">
        <v>2000</v>
      </c>
      <c r="Q16" s="143">
        <v>2000</v>
      </c>
      <c r="R16" s="143">
        <v>2000</v>
      </c>
      <c r="S16" s="145">
        <f t="shared" si="4"/>
        <v>18450</v>
      </c>
    </row>
    <row r="17" spans="1:19" ht="15.75">
      <c r="A17" s="224"/>
      <c r="B17" s="141"/>
      <c r="C17" s="225" t="s">
        <v>60</v>
      </c>
      <c r="D17" s="226"/>
      <c r="E17" s="142"/>
      <c r="F17" s="143"/>
      <c r="G17" s="143"/>
      <c r="H17" s="143"/>
      <c r="I17" s="143"/>
      <c r="J17" s="143"/>
      <c r="K17" s="143"/>
      <c r="L17" s="143">
        <v>3000</v>
      </c>
      <c r="M17" s="143"/>
      <c r="N17" s="143"/>
      <c r="O17" s="143"/>
      <c r="P17" s="143"/>
      <c r="Q17" s="143"/>
      <c r="R17" s="144"/>
      <c r="S17" s="145">
        <f t="shared" si="4"/>
        <v>3000</v>
      </c>
    </row>
    <row r="18" spans="1:19" ht="15.75" customHeight="1">
      <c r="A18" s="224"/>
      <c r="B18" s="141"/>
      <c r="C18" s="225" t="s">
        <v>61</v>
      </c>
      <c r="D18" s="226"/>
      <c r="E18" s="142"/>
      <c r="F18" s="143">
        <v>100</v>
      </c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4"/>
      <c r="S18" s="145">
        <f t="shared" si="4"/>
        <v>100</v>
      </c>
    </row>
    <row r="19" spans="1:19" ht="15.75" customHeight="1">
      <c r="A19" s="224"/>
      <c r="B19" s="141"/>
      <c r="C19" s="225" t="s">
        <v>61</v>
      </c>
      <c r="D19" s="226"/>
      <c r="E19" s="142"/>
      <c r="F19" s="143">
        <v>400</v>
      </c>
      <c r="G19" s="143"/>
      <c r="H19" s="143"/>
      <c r="I19" s="143"/>
      <c r="J19" s="143"/>
      <c r="K19" s="143">
        <v>5000</v>
      </c>
      <c r="L19" s="143"/>
      <c r="M19" s="143"/>
      <c r="N19" s="143"/>
      <c r="O19" s="143"/>
      <c r="P19" s="143"/>
      <c r="Q19" s="143"/>
      <c r="R19" s="144"/>
      <c r="S19" s="145">
        <f t="shared" si="4"/>
        <v>5400</v>
      </c>
    </row>
    <row r="20" spans="1:19" ht="15.75" customHeight="1">
      <c r="A20" s="224"/>
      <c r="B20" s="141"/>
      <c r="C20" s="225" t="s">
        <v>61</v>
      </c>
      <c r="D20" s="226"/>
      <c r="E20" s="142"/>
      <c r="F20" s="143">
        <v>1000</v>
      </c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6">
        <v>1000</v>
      </c>
      <c r="S20" s="145">
        <f t="shared" si="4"/>
        <v>2000</v>
      </c>
    </row>
    <row r="21" spans="1:19" ht="15.75" customHeight="1">
      <c r="A21" s="224"/>
      <c r="B21" s="141"/>
      <c r="C21" s="225" t="s">
        <v>61</v>
      </c>
      <c r="D21" s="226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4"/>
      <c r="S21" s="145">
        <f t="shared" si="4"/>
        <v>0</v>
      </c>
    </row>
    <row r="22" spans="1:19" ht="15.75" customHeight="1">
      <c r="A22" s="224"/>
      <c r="B22" s="141"/>
      <c r="C22" s="225" t="s">
        <v>61</v>
      </c>
      <c r="D22" s="226"/>
      <c r="E22" s="142"/>
      <c r="F22" s="143">
        <v>100</v>
      </c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5">
        <f t="shared" si="4"/>
        <v>100</v>
      </c>
    </row>
    <row r="23" spans="1:19" ht="15.75" customHeight="1">
      <c r="A23" s="224"/>
      <c r="B23" s="141"/>
      <c r="C23" s="225" t="s">
        <v>61</v>
      </c>
      <c r="D23" s="226"/>
      <c r="E23" s="142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5">
        <f t="shared" si="4"/>
        <v>0</v>
      </c>
    </row>
    <row r="24" spans="1:19" ht="15.75" customHeight="1">
      <c r="A24" s="228"/>
      <c r="B24" s="147"/>
      <c r="C24" s="227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</row>
    <row r="25" spans="1:19" ht="15.75" customHeight="1">
      <c r="A25" s="148" t="s">
        <v>62</v>
      </c>
      <c r="B25" s="148"/>
      <c r="C25" s="148"/>
      <c r="D25" s="148"/>
      <c r="E25" s="149"/>
      <c r="F25" s="150">
        <f t="shared" ref="F25:S25" si="5">SUM(F12:F24)</f>
        <v>6685</v>
      </c>
      <c r="G25" s="151">
        <f t="shared" si="5"/>
        <v>2455</v>
      </c>
      <c r="H25" s="151">
        <f t="shared" si="5"/>
        <v>450</v>
      </c>
      <c r="I25" s="151">
        <f t="shared" si="5"/>
        <v>2000</v>
      </c>
      <c r="J25" s="151">
        <f t="shared" si="5"/>
        <v>2000</v>
      </c>
      <c r="K25" s="151">
        <f t="shared" si="5"/>
        <v>7000</v>
      </c>
      <c r="L25" s="151">
        <f t="shared" si="5"/>
        <v>5000</v>
      </c>
      <c r="M25" s="151">
        <f t="shared" si="5"/>
        <v>2000</v>
      </c>
      <c r="N25" s="151">
        <f t="shared" si="5"/>
        <v>2000</v>
      </c>
      <c r="O25" s="151">
        <f t="shared" si="5"/>
        <v>2000</v>
      </c>
      <c r="P25" s="151">
        <f t="shared" si="5"/>
        <v>2000</v>
      </c>
      <c r="Q25" s="151">
        <f t="shared" si="5"/>
        <v>2000</v>
      </c>
      <c r="R25" s="151">
        <f t="shared" si="5"/>
        <v>3000</v>
      </c>
      <c r="S25" s="151">
        <f t="shared" si="5"/>
        <v>38590</v>
      </c>
    </row>
    <row r="26" spans="1:19" ht="15.75" customHeight="1">
      <c r="A26" s="152"/>
      <c r="B26" s="153"/>
      <c r="C26" s="154"/>
      <c r="D26" s="153"/>
      <c r="E26" s="153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6"/>
    </row>
    <row r="27" spans="1:19" ht="15.75" customHeight="1">
      <c r="A27" s="157" t="s">
        <v>63</v>
      </c>
      <c r="B27" s="134"/>
      <c r="C27" s="134"/>
      <c r="D27" s="134"/>
      <c r="E27" s="134" t="s">
        <v>52</v>
      </c>
      <c r="F27" s="229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1"/>
      <c r="S27" s="158"/>
    </row>
    <row r="28" spans="1:19" ht="15.75" customHeight="1">
      <c r="A28" s="236" t="s">
        <v>64</v>
      </c>
      <c r="B28" s="136"/>
      <c r="C28" s="237" t="s">
        <v>65</v>
      </c>
      <c r="D28" s="238"/>
      <c r="E28" s="159"/>
      <c r="F28" s="160">
        <v>20000</v>
      </c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1">
        <f t="shared" ref="S28:S35" si="6">SUM(F28:R28)</f>
        <v>20000</v>
      </c>
    </row>
    <row r="29" spans="1:19" ht="15.75" customHeight="1">
      <c r="A29" s="224"/>
      <c r="B29" s="141"/>
      <c r="C29" s="225" t="s">
        <v>66</v>
      </c>
      <c r="D29" s="226"/>
      <c r="E29" s="162"/>
      <c r="F29" s="163">
        <v>5000</v>
      </c>
      <c r="G29" s="163"/>
      <c r="H29" s="163"/>
      <c r="I29" s="163"/>
      <c r="J29" s="163"/>
      <c r="K29" s="163"/>
      <c r="L29" s="163"/>
      <c r="M29" s="163"/>
      <c r="N29" s="163">
        <v>1000</v>
      </c>
      <c r="O29" s="163">
        <v>1000</v>
      </c>
      <c r="P29" s="163">
        <v>1000</v>
      </c>
      <c r="Q29" s="163">
        <v>1000</v>
      </c>
      <c r="R29" s="163">
        <v>1000</v>
      </c>
      <c r="S29" s="164">
        <f t="shared" si="6"/>
        <v>10000</v>
      </c>
    </row>
    <row r="30" spans="1:19" ht="15.75" customHeight="1">
      <c r="A30" s="224"/>
      <c r="B30" s="141"/>
      <c r="C30" s="225" t="s">
        <v>67</v>
      </c>
      <c r="D30" s="226"/>
      <c r="E30" s="165"/>
      <c r="F30" s="163">
        <v>5000</v>
      </c>
      <c r="G30" s="163">
        <v>1200</v>
      </c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6"/>
      <c r="S30" s="164">
        <f t="shared" si="6"/>
        <v>6200</v>
      </c>
    </row>
    <row r="31" spans="1:19" ht="15.75" customHeight="1">
      <c r="A31" s="224"/>
      <c r="B31" s="141"/>
      <c r="C31" s="225" t="s">
        <v>68</v>
      </c>
      <c r="D31" s="226"/>
      <c r="E31" s="165"/>
      <c r="F31" s="163">
        <v>4000</v>
      </c>
      <c r="G31" s="163"/>
      <c r="H31" s="163">
        <v>1919</v>
      </c>
      <c r="I31" s="163"/>
      <c r="J31" s="163"/>
      <c r="K31" s="163"/>
      <c r="L31" s="163"/>
      <c r="M31" s="163"/>
      <c r="N31" s="163"/>
      <c r="O31" s="163"/>
      <c r="P31" s="163"/>
      <c r="Q31" s="163"/>
      <c r="R31" s="166"/>
      <c r="S31" s="164">
        <f t="shared" si="6"/>
        <v>5919</v>
      </c>
    </row>
    <row r="32" spans="1:19" ht="15.75" customHeight="1">
      <c r="A32" s="224"/>
      <c r="B32" s="141"/>
      <c r="C32" s="225" t="s">
        <v>69</v>
      </c>
      <c r="D32" s="226"/>
      <c r="E32" s="165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6"/>
      <c r="S32" s="164">
        <f t="shared" si="6"/>
        <v>0</v>
      </c>
    </row>
    <row r="33" spans="1:19" ht="15.75" customHeight="1">
      <c r="A33" s="224"/>
      <c r="B33" s="141"/>
      <c r="C33" s="225" t="s">
        <v>70</v>
      </c>
      <c r="D33" s="226"/>
      <c r="E33" s="165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6"/>
      <c r="S33" s="164">
        <f t="shared" si="6"/>
        <v>0</v>
      </c>
    </row>
    <row r="34" spans="1:19" ht="15.75" customHeight="1">
      <c r="A34" s="224"/>
      <c r="B34" s="141"/>
      <c r="C34" s="225" t="s">
        <v>61</v>
      </c>
      <c r="D34" s="226"/>
      <c r="E34" s="165"/>
      <c r="F34" s="163"/>
      <c r="G34" s="163"/>
      <c r="H34" s="163"/>
      <c r="I34" s="167"/>
      <c r="J34" s="167"/>
      <c r="K34" s="163"/>
      <c r="L34" s="163"/>
      <c r="M34" s="163"/>
      <c r="N34" s="163"/>
      <c r="O34" s="163"/>
      <c r="P34" s="163"/>
      <c r="Q34" s="163"/>
      <c r="R34" s="166"/>
      <c r="S34" s="164">
        <f t="shared" si="6"/>
        <v>0</v>
      </c>
    </row>
    <row r="35" spans="1:19" ht="15.75" customHeight="1">
      <c r="A35" s="224"/>
      <c r="B35" s="141"/>
      <c r="C35" s="239" t="s">
        <v>61</v>
      </c>
      <c r="D35" s="240"/>
      <c r="E35" s="168"/>
      <c r="F35" s="169"/>
      <c r="G35" s="169"/>
      <c r="H35" s="169"/>
      <c r="I35" s="169"/>
      <c r="J35" s="170"/>
      <c r="K35" s="169"/>
      <c r="L35" s="169"/>
      <c r="M35" s="169"/>
      <c r="N35" s="169"/>
      <c r="O35" s="169"/>
      <c r="P35" s="169"/>
      <c r="Q35" s="169"/>
      <c r="R35" s="171"/>
      <c r="S35" s="172">
        <f t="shared" si="6"/>
        <v>0</v>
      </c>
    </row>
    <row r="36" spans="1:19" ht="15.75" customHeight="1">
      <c r="A36" s="228"/>
      <c r="B36" s="173"/>
      <c r="C36" s="241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</row>
    <row r="37" spans="1:19" ht="15.75" customHeight="1">
      <c r="A37" s="148" t="s">
        <v>71</v>
      </c>
      <c r="B37" s="148"/>
      <c r="C37" s="148"/>
      <c r="D37" s="148"/>
      <c r="E37" s="174" t="s">
        <v>72</v>
      </c>
      <c r="F37" s="175">
        <f t="shared" ref="F37:S37" si="7">SUM(F25, F28:F36)</f>
        <v>40685</v>
      </c>
      <c r="G37" s="175">
        <f t="shared" si="7"/>
        <v>3655</v>
      </c>
      <c r="H37" s="175">
        <f t="shared" si="7"/>
        <v>2369</v>
      </c>
      <c r="I37" s="175">
        <f t="shared" si="7"/>
        <v>2000</v>
      </c>
      <c r="J37" s="175">
        <f t="shared" si="7"/>
        <v>2000</v>
      </c>
      <c r="K37" s="175">
        <f t="shared" si="7"/>
        <v>7000</v>
      </c>
      <c r="L37" s="175">
        <f t="shared" si="7"/>
        <v>5000</v>
      </c>
      <c r="M37" s="175">
        <f t="shared" si="7"/>
        <v>2000</v>
      </c>
      <c r="N37" s="175">
        <f t="shared" si="7"/>
        <v>3000</v>
      </c>
      <c r="O37" s="175">
        <f t="shared" si="7"/>
        <v>3000</v>
      </c>
      <c r="P37" s="175">
        <f t="shared" si="7"/>
        <v>3000</v>
      </c>
      <c r="Q37" s="175">
        <f t="shared" si="7"/>
        <v>3000</v>
      </c>
      <c r="R37" s="175">
        <f t="shared" si="7"/>
        <v>4000</v>
      </c>
      <c r="S37" s="176">
        <f t="shared" si="7"/>
        <v>80709</v>
      </c>
    </row>
    <row r="38" spans="1:19" ht="15.7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</row>
    <row r="39" spans="1:19" ht="24.75" customHeight="1">
      <c r="A39" s="242" t="s">
        <v>73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</row>
    <row r="40" spans="1:19" ht="15.75" customHeight="1">
      <c r="A40" s="178"/>
      <c r="B40" s="179"/>
      <c r="C40" s="179"/>
      <c r="D40" s="179"/>
      <c r="E40" s="179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1"/>
    </row>
    <row r="41" spans="1:19" ht="15.75" customHeight="1">
      <c r="A41" s="132" t="s">
        <v>74</v>
      </c>
      <c r="B41" s="134"/>
      <c r="C41" s="134"/>
      <c r="D41" s="134"/>
      <c r="E41" s="134" t="s">
        <v>52</v>
      </c>
      <c r="F41" s="229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1"/>
      <c r="S41" s="182" t="s">
        <v>53</v>
      </c>
    </row>
    <row r="42" spans="1:19" ht="15.75" customHeight="1">
      <c r="A42" s="244" t="s">
        <v>75</v>
      </c>
      <c r="B42" s="183"/>
      <c r="C42" s="237" t="s">
        <v>76</v>
      </c>
      <c r="D42" s="238"/>
      <c r="E42" s="137"/>
      <c r="F42" s="184">
        <v>10000</v>
      </c>
      <c r="G42" s="160"/>
      <c r="H42" s="184">
        <v>343</v>
      </c>
      <c r="I42" s="160"/>
      <c r="J42" s="184">
        <v>10000</v>
      </c>
      <c r="K42" s="160"/>
      <c r="L42" s="160"/>
      <c r="M42" s="160"/>
      <c r="N42" s="160"/>
      <c r="O42" s="160"/>
      <c r="P42" s="160"/>
      <c r="Q42" s="160"/>
      <c r="R42" s="185"/>
      <c r="S42" s="161">
        <f t="shared" ref="S42:S57" si="8">SUM(F42:R42)</f>
        <v>20343</v>
      </c>
    </row>
    <row r="43" spans="1:19" ht="15.75" customHeight="1">
      <c r="A43" s="224"/>
      <c r="B43" s="136"/>
      <c r="C43" s="225" t="s">
        <v>77</v>
      </c>
      <c r="D43" s="226"/>
      <c r="E43" s="137"/>
      <c r="F43" s="160"/>
      <c r="G43" s="160"/>
      <c r="H43" s="160"/>
      <c r="I43" s="160"/>
      <c r="J43" s="160"/>
      <c r="K43" s="160"/>
      <c r="L43" s="160"/>
      <c r="M43" s="186"/>
      <c r="N43" s="186"/>
      <c r="O43" s="186"/>
      <c r="P43" s="186"/>
      <c r="Q43" s="186"/>
      <c r="R43" s="187"/>
      <c r="S43" s="161">
        <f t="shared" si="8"/>
        <v>0</v>
      </c>
    </row>
    <row r="44" spans="1:19" ht="15.75" customHeight="1">
      <c r="A44" s="224"/>
      <c r="B44" s="136"/>
      <c r="C44" s="225" t="s">
        <v>78</v>
      </c>
      <c r="D44" s="226"/>
      <c r="E44" s="137"/>
      <c r="F44" s="184">
        <v>4000</v>
      </c>
      <c r="G44" s="160"/>
      <c r="H44" s="160"/>
      <c r="I44" s="186"/>
      <c r="J44" s="160"/>
      <c r="K44" s="186"/>
      <c r="L44" s="186"/>
      <c r="M44" s="160"/>
      <c r="N44" s="160"/>
      <c r="O44" s="160"/>
      <c r="P44" s="160"/>
      <c r="Q44" s="160"/>
      <c r="R44" s="185"/>
      <c r="S44" s="161">
        <f t="shared" si="8"/>
        <v>4000</v>
      </c>
    </row>
    <row r="45" spans="1:19" ht="15.75" customHeight="1">
      <c r="A45" s="224"/>
      <c r="B45" s="141"/>
      <c r="C45" s="237" t="s">
        <v>79</v>
      </c>
      <c r="D45" s="238"/>
      <c r="E45" s="137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6"/>
      <c r="S45" s="161">
        <f t="shared" si="8"/>
        <v>0</v>
      </c>
    </row>
    <row r="46" spans="1:19" ht="15.75" customHeight="1">
      <c r="A46" s="224"/>
      <c r="B46" s="141"/>
      <c r="C46" s="225" t="s">
        <v>80</v>
      </c>
      <c r="D46" s="226"/>
      <c r="E46" s="188"/>
      <c r="F46" s="163">
        <v>2300</v>
      </c>
      <c r="G46" s="163"/>
      <c r="H46" s="163"/>
      <c r="I46" s="189">
        <v>50000</v>
      </c>
      <c r="J46" s="189">
        <v>1500</v>
      </c>
      <c r="K46" s="163"/>
      <c r="L46" s="163"/>
      <c r="M46" s="163"/>
      <c r="N46" s="163"/>
      <c r="O46" s="163"/>
      <c r="P46" s="163"/>
      <c r="Q46" s="163"/>
      <c r="R46" s="166"/>
      <c r="S46" s="161">
        <f t="shared" si="8"/>
        <v>53800</v>
      </c>
    </row>
    <row r="47" spans="1:19" ht="15.75" customHeight="1">
      <c r="A47" s="224"/>
      <c r="B47" s="141"/>
      <c r="C47" s="225" t="s">
        <v>81</v>
      </c>
      <c r="D47" s="226"/>
      <c r="E47" s="188"/>
      <c r="F47" s="163"/>
      <c r="G47" s="163"/>
      <c r="H47" s="163"/>
      <c r="I47" s="163"/>
      <c r="J47" s="189"/>
      <c r="K47" s="163"/>
      <c r="L47" s="163"/>
      <c r="M47" s="163"/>
      <c r="N47" s="163"/>
      <c r="O47" s="163"/>
      <c r="P47" s="163"/>
      <c r="Q47" s="163"/>
      <c r="R47" s="166"/>
      <c r="S47" s="161">
        <f t="shared" si="8"/>
        <v>0</v>
      </c>
    </row>
    <row r="48" spans="1:19" ht="15.75" customHeight="1">
      <c r="A48" s="224"/>
      <c r="B48" s="141"/>
      <c r="C48" s="225" t="s">
        <v>82</v>
      </c>
      <c r="D48" s="226"/>
      <c r="E48" s="188"/>
      <c r="F48" s="163"/>
      <c r="G48" s="189">
        <v>2900</v>
      </c>
      <c r="H48" s="189"/>
      <c r="I48" s="163"/>
      <c r="J48" s="163"/>
      <c r="K48" s="163"/>
      <c r="L48" s="163"/>
      <c r="M48" s="163"/>
      <c r="N48" s="163"/>
      <c r="O48" s="163"/>
      <c r="P48" s="163"/>
      <c r="Q48" s="163"/>
      <c r="R48" s="166"/>
      <c r="S48" s="161">
        <f t="shared" si="8"/>
        <v>2900</v>
      </c>
    </row>
    <row r="49" spans="1:19" ht="15.75" customHeight="1">
      <c r="A49" s="224"/>
      <c r="B49" s="141"/>
      <c r="C49" s="251" t="s">
        <v>83</v>
      </c>
      <c r="D49" s="226"/>
      <c r="E49" s="188"/>
      <c r="F49" s="163">
        <v>1500</v>
      </c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6"/>
      <c r="S49" s="161">
        <f t="shared" si="8"/>
        <v>1500</v>
      </c>
    </row>
    <row r="50" spans="1:19" ht="15.75" customHeight="1">
      <c r="A50" s="224"/>
      <c r="B50" s="141"/>
      <c r="C50" s="225" t="s">
        <v>84</v>
      </c>
      <c r="D50" s="226"/>
      <c r="E50" s="162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6"/>
      <c r="S50" s="161">
        <f t="shared" si="8"/>
        <v>0</v>
      </c>
    </row>
    <row r="51" spans="1:19" ht="15.75" customHeight="1">
      <c r="A51" s="224"/>
      <c r="B51" s="141"/>
      <c r="C51" s="225" t="s">
        <v>85</v>
      </c>
      <c r="D51" s="226"/>
      <c r="E51" s="188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6"/>
      <c r="S51" s="161">
        <f t="shared" si="8"/>
        <v>0</v>
      </c>
    </row>
    <row r="52" spans="1:19" ht="15.75" customHeight="1">
      <c r="A52" s="224"/>
      <c r="B52" s="141"/>
      <c r="C52" s="225" t="s">
        <v>86</v>
      </c>
      <c r="D52" s="226"/>
      <c r="E52" s="188"/>
      <c r="F52" s="189">
        <v>1000</v>
      </c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6"/>
      <c r="S52" s="161">
        <f t="shared" si="8"/>
        <v>1000</v>
      </c>
    </row>
    <row r="53" spans="1:19" ht="15.75" customHeight="1">
      <c r="A53" s="224"/>
      <c r="B53" s="141"/>
      <c r="C53" s="251" t="s">
        <v>87</v>
      </c>
      <c r="D53" s="226"/>
      <c r="E53" s="188"/>
      <c r="F53" s="163">
        <v>500</v>
      </c>
      <c r="G53" s="163">
        <v>500</v>
      </c>
      <c r="H53" s="163">
        <v>500</v>
      </c>
      <c r="I53" s="163">
        <v>500</v>
      </c>
      <c r="J53" s="163">
        <v>500</v>
      </c>
      <c r="K53" s="163">
        <v>500</v>
      </c>
      <c r="L53" s="163">
        <v>500</v>
      </c>
      <c r="M53" s="163">
        <v>500</v>
      </c>
      <c r="N53" s="163">
        <v>500</v>
      </c>
      <c r="O53" s="163">
        <v>500</v>
      </c>
      <c r="P53" s="163">
        <v>500</v>
      </c>
      <c r="Q53" s="163">
        <v>500</v>
      </c>
      <c r="R53" s="163">
        <v>500</v>
      </c>
      <c r="S53" s="161">
        <f t="shared" si="8"/>
        <v>6500</v>
      </c>
    </row>
    <row r="54" spans="1:19" ht="15.75" customHeight="1">
      <c r="A54" s="224"/>
      <c r="B54" s="141"/>
      <c r="C54" s="251" t="s">
        <v>88</v>
      </c>
      <c r="D54" s="226"/>
      <c r="E54" s="188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6"/>
      <c r="S54" s="161">
        <f t="shared" si="8"/>
        <v>0</v>
      </c>
    </row>
    <row r="55" spans="1:19" ht="15.75" customHeight="1">
      <c r="A55" s="224"/>
      <c r="B55" s="141"/>
      <c r="C55" s="251" t="s">
        <v>89</v>
      </c>
      <c r="D55" s="226"/>
      <c r="E55" s="188"/>
      <c r="F55" s="163">
        <v>100</v>
      </c>
      <c r="G55" s="163"/>
      <c r="H55" s="163"/>
      <c r="I55" s="163"/>
      <c r="J55" s="163">
        <v>100</v>
      </c>
      <c r="K55" s="163"/>
      <c r="L55" s="163"/>
      <c r="M55" s="163"/>
      <c r="N55" s="163"/>
      <c r="O55" s="163"/>
      <c r="P55" s="163"/>
      <c r="Q55" s="163"/>
      <c r="R55" s="166"/>
      <c r="S55" s="161">
        <f t="shared" si="8"/>
        <v>200</v>
      </c>
    </row>
    <row r="56" spans="1:19" ht="15.75" customHeight="1">
      <c r="A56" s="224"/>
      <c r="B56" s="141"/>
      <c r="C56" s="251" t="s">
        <v>90</v>
      </c>
      <c r="D56" s="226"/>
      <c r="E56" s="188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6"/>
      <c r="S56" s="161">
        <f t="shared" si="8"/>
        <v>0</v>
      </c>
    </row>
    <row r="57" spans="1:19" ht="15.75" customHeight="1">
      <c r="A57" s="224"/>
      <c r="B57" s="141"/>
      <c r="C57" s="239" t="s">
        <v>91</v>
      </c>
      <c r="D57" s="240"/>
      <c r="E57" s="190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71"/>
      <c r="S57" s="172">
        <f t="shared" si="8"/>
        <v>0</v>
      </c>
    </row>
    <row r="58" spans="1:19" ht="15.75" customHeight="1">
      <c r="A58" s="245"/>
      <c r="B58" s="191"/>
      <c r="C58" s="252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</row>
    <row r="59" spans="1:19" ht="15.75" customHeight="1">
      <c r="A59" s="192" t="s">
        <v>92</v>
      </c>
      <c r="B59" s="193"/>
      <c r="C59" s="148"/>
      <c r="D59" s="148"/>
      <c r="E59" s="194"/>
      <c r="F59" s="195">
        <f t="shared" ref="F59:R59" si="9">SUM(F42:F58)</f>
        <v>19400</v>
      </c>
      <c r="G59" s="196">
        <f t="shared" si="9"/>
        <v>3400</v>
      </c>
      <c r="H59" s="196">
        <f t="shared" si="9"/>
        <v>843</v>
      </c>
      <c r="I59" s="196">
        <f t="shared" si="9"/>
        <v>50500</v>
      </c>
      <c r="J59" s="196">
        <f t="shared" si="9"/>
        <v>12100</v>
      </c>
      <c r="K59" s="196">
        <f t="shared" si="9"/>
        <v>500</v>
      </c>
      <c r="L59" s="196">
        <f t="shared" si="9"/>
        <v>500</v>
      </c>
      <c r="M59" s="196">
        <f t="shared" si="9"/>
        <v>500</v>
      </c>
      <c r="N59" s="196">
        <f t="shared" si="9"/>
        <v>500</v>
      </c>
      <c r="O59" s="196">
        <f t="shared" si="9"/>
        <v>500</v>
      </c>
      <c r="P59" s="196">
        <f t="shared" si="9"/>
        <v>500</v>
      </c>
      <c r="Q59" s="196">
        <f t="shared" si="9"/>
        <v>500</v>
      </c>
      <c r="R59" s="196">
        <f t="shared" si="9"/>
        <v>500</v>
      </c>
      <c r="S59" s="196">
        <f>SUM(F59:R59)</f>
        <v>90243</v>
      </c>
    </row>
    <row r="60" spans="1:19" ht="15.75" customHeight="1">
      <c r="A60" s="253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</row>
    <row r="61" spans="1:19" ht="15.75" customHeight="1">
      <c r="A61" s="197" t="s">
        <v>93</v>
      </c>
      <c r="B61" s="198"/>
      <c r="C61" s="198"/>
      <c r="D61" s="198"/>
      <c r="E61" s="198" t="s">
        <v>52</v>
      </c>
      <c r="F61" s="255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7"/>
      <c r="S61" s="199"/>
    </row>
    <row r="62" spans="1:19" ht="15.75" customHeight="1">
      <c r="A62" s="244" t="s">
        <v>94</v>
      </c>
      <c r="B62" s="200"/>
      <c r="C62" s="249" t="s">
        <v>95</v>
      </c>
      <c r="D62" s="250"/>
      <c r="E62" s="201"/>
      <c r="F62" s="160">
        <v>-1000</v>
      </c>
      <c r="G62" s="160"/>
      <c r="H62" s="160"/>
      <c r="I62" s="160"/>
      <c r="J62" s="160">
        <v>1000</v>
      </c>
      <c r="K62" s="160"/>
      <c r="L62" s="160"/>
      <c r="M62" s="160"/>
      <c r="N62" s="160"/>
      <c r="O62" s="160"/>
      <c r="P62" s="160"/>
      <c r="Q62" s="160"/>
      <c r="R62" s="185"/>
      <c r="S62" s="161">
        <f t="shared" ref="S62:S71" si="10">SUM(F62:R62)</f>
        <v>0</v>
      </c>
    </row>
    <row r="63" spans="1:19" ht="15.75" customHeight="1">
      <c r="A63" s="224"/>
      <c r="B63" s="202"/>
      <c r="C63" s="249" t="s">
        <v>96</v>
      </c>
      <c r="D63" s="250"/>
      <c r="E63" s="20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6"/>
      <c r="S63" s="164">
        <f t="shared" si="10"/>
        <v>0</v>
      </c>
    </row>
    <row r="64" spans="1:19" ht="15.75" customHeight="1">
      <c r="A64" s="224"/>
      <c r="B64" s="202"/>
      <c r="C64" s="246" t="s">
        <v>97</v>
      </c>
      <c r="D64" s="247"/>
      <c r="E64" s="20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6"/>
      <c r="S64" s="164">
        <f t="shared" si="10"/>
        <v>0</v>
      </c>
    </row>
    <row r="65" spans="1:19" ht="15.75" customHeight="1">
      <c r="A65" s="224"/>
      <c r="B65" s="202"/>
      <c r="C65" s="246" t="s">
        <v>98</v>
      </c>
      <c r="D65" s="247"/>
      <c r="E65" s="20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6"/>
      <c r="S65" s="164">
        <f t="shared" si="10"/>
        <v>0</v>
      </c>
    </row>
    <row r="66" spans="1:19" ht="15.75" customHeight="1">
      <c r="A66" s="224"/>
      <c r="B66" s="202"/>
      <c r="C66" s="246" t="s">
        <v>91</v>
      </c>
      <c r="D66" s="247"/>
      <c r="E66" s="20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6"/>
      <c r="S66" s="164">
        <f t="shared" si="10"/>
        <v>0</v>
      </c>
    </row>
    <row r="67" spans="1:19" ht="15.75" customHeight="1">
      <c r="A67" s="224"/>
      <c r="B67" s="202"/>
      <c r="C67" s="246" t="s">
        <v>91</v>
      </c>
      <c r="D67" s="247"/>
      <c r="E67" s="203"/>
      <c r="F67" s="163">
        <v>900</v>
      </c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6"/>
      <c r="S67" s="164">
        <f t="shared" si="10"/>
        <v>900</v>
      </c>
    </row>
    <row r="68" spans="1:19" ht="15.75" customHeight="1">
      <c r="A68" s="224"/>
      <c r="B68" s="202"/>
      <c r="C68" s="246" t="s">
        <v>91</v>
      </c>
      <c r="D68" s="247"/>
      <c r="E68" s="20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6"/>
      <c r="S68" s="164">
        <f t="shared" si="10"/>
        <v>0</v>
      </c>
    </row>
    <row r="69" spans="1:19" ht="15.75" customHeight="1">
      <c r="A69" s="224"/>
      <c r="B69" s="202"/>
      <c r="C69" s="246" t="s">
        <v>91</v>
      </c>
      <c r="D69" s="247"/>
      <c r="E69" s="20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6"/>
      <c r="S69" s="164">
        <f t="shared" si="10"/>
        <v>0</v>
      </c>
    </row>
    <row r="70" spans="1:19" ht="15.75" customHeight="1">
      <c r="A70" s="224"/>
      <c r="B70" s="202"/>
      <c r="C70" s="246" t="s">
        <v>91</v>
      </c>
      <c r="D70" s="247"/>
      <c r="E70" s="20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6"/>
      <c r="S70" s="164">
        <f t="shared" si="10"/>
        <v>0</v>
      </c>
    </row>
    <row r="71" spans="1:19" ht="15.75" customHeight="1">
      <c r="A71" s="224"/>
      <c r="B71" s="204"/>
      <c r="C71" s="248" t="s">
        <v>91</v>
      </c>
      <c r="D71" s="233"/>
      <c r="E71" s="20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71"/>
      <c r="S71" s="172">
        <f t="shared" si="10"/>
        <v>0</v>
      </c>
    </row>
    <row r="72" spans="1:19" ht="15.75" customHeight="1">
      <c r="A72" s="245"/>
      <c r="B72" s="206"/>
      <c r="C72" s="258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</row>
    <row r="73" spans="1:19" ht="15.75" customHeight="1">
      <c r="A73" s="192" t="s">
        <v>99</v>
      </c>
      <c r="B73" s="148"/>
      <c r="C73" s="148"/>
      <c r="D73" s="207"/>
      <c r="E73" s="174" t="s">
        <v>100</v>
      </c>
      <c r="F73" s="195">
        <f t="shared" ref="F73:S73" si="11">SUM(F59, F62:F72)</f>
        <v>19300</v>
      </c>
      <c r="G73" s="196">
        <f t="shared" si="11"/>
        <v>3400</v>
      </c>
      <c r="H73" s="196">
        <f t="shared" si="11"/>
        <v>843</v>
      </c>
      <c r="I73" s="196">
        <f t="shared" si="11"/>
        <v>50500</v>
      </c>
      <c r="J73" s="196">
        <f t="shared" si="11"/>
        <v>13100</v>
      </c>
      <c r="K73" s="196">
        <f t="shared" si="11"/>
        <v>500</v>
      </c>
      <c r="L73" s="196">
        <f t="shared" si="11"/>
        <v>500</v>
      </c>
      <c r="M73" s="196">
        <f t="shared" si="11"/>
        <v>500</v>
      </c>
      <c r="N73" s="196">
        <f t="shared" si="11"/>
        <v>500</v>
      </c>
      <c r="O73" s="196">
        <f t="shared" si="11"/>
        <v>500</v>
      </c>
      <c r="P73" s="196">
        <f t="shared" si="11"/>
        <v>500</v>
      </c>
      <c r="Q73" s="196">
        <f t="shared" si="11"/>
        <v>500</v>
      </c>
      <c r="R73" s="196">
        <f t="shared" si="11"/>
        <v>500</v>
      </c>
      <c r="S73" s="196">
        <f t="shared" si="11"/>
        <v>91143</v>
      </c>
    </row>
    <row r="74" spans="1:19" ht="15.75" customHeight="1">
      <c r="A74" s="208"/>
      <c r="B74" s="108"/>
      <c r="C74" s="108"/>
      <c r="D74" s="108"/>
      <c r="E74" s="108"/>
      <c r="F74" s="209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1"/>
    </row>
    <row r="75" spans="1:19" ht="15.75" customHeight="1">
      <c r="A75" s="208"/>
      <c r="B75" s="108"/>
      <c r="C75" s="108"/>
      <c r="D75" s="108"/>
      <c r="E75" s="108"/>
      <c r="F75" s="209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1"/>
    </row>
    <row r="76" spans="1:19" ht="15.75" customHeight="1">
      <c r="A76" s="208"/>
      <c r="B76" s="108"/>
      <c r="C76" s="108"/>
      <c r="D76" s="108"/>
      <c r="E76" s="108"/>
      <c r="F76" s="209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1"/>
    </row>
    <row r="77" spans="1:19" ht="15.75" customHeight="1">
      <c r="A77" s="208"/>
      <c r="B77" s="108"/>
      <c r="C77" s="108"/>
      <c r="D77" s="108"/>
      <c r="E77" s="108"/>
      <c r="F77" s="209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1"/>
    </row>
    <row r="78" spans="1:19" ht="15.75" customHeight="1">
      <c r="A78" s="208"/>
      <c r="B78" s="108"/>
      <c r="C78" s="108"/>
      <c r="D78" s="108"/>
      <c r="E78" s="108"/>
      <c r="F78" s="209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1"/>
    </row>
    <row r="79" spans="1:19" ht="15.75" customHeight="1">
      <c r="A79" s="208"/>
      <c r="B79" s="108"/>
      <c r="C79" s="108"/>
      <c r="D79" s="108"/>
      <c r="E79" s="108"/>
      <c r="F79" s="209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1"/>
    </row>
    <row r="80" spans="1:19" ht="15.75" customHeight="1">
      <c r="A80" s="212"/>
      <c r="B80" s="213"/>
      <c r="C80" s="213"/>
      <c r="D80" s="213"/>
      <c r="E80" s="213"/>
      <c r="F80" s="214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6"/>
    </row>
  </sheetData>
  <mergeCells count="61">
    <mergeCell ref="A60:S60"/>
    <mergeCell ref="F61:R61"/>
    <mergeCell ref="C72:S72"/>
    <mergeCell ref="C67:D67"/>
    <mergeCell ref="C68:D68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A62:A72"/>
    <mergeCell ref="C22:D22"/>
    <mergeCell ref="C23:D23"/>
    <mergeCell ref="A28:A36"/>
    <mergeCell ref="C28:D28"/>
    <mergeCell ref="C29:D29"/>
    <mergeCell ref="C30:D30"/>
    <mergeCell ref="C57:D57"/>
    <mergeCell ref="C69:D69"/>
    <mergeCell ref="C70:D70"/>
    <mergeCell ref="C71:D71"/>
    <mergeCell ref="C62:D62"/>
    <mergeCell ref="C63:D63"/>
    <mergeCell ref="C64:D64"/>
    <mergeCell ref="C65:D65"/>
    <mergeCell ref="C66:D66"/>
    <mergeCell ref="A39:S39"/>
    <mergeCell ref="F41:R41"/>
    <mergeCell ref="C31:D31"/>
    <mergeCell ref="C42:D42"/>
    <mergeCell ref="A42:A58"/>
    <mergeCell ref="C58:S58"/>
    <mergeCell ref="C32:D32"/>
    <mergeCell ref="C33:D33"/>
    <mergeCell ref="C34:D34"/>
    <mergeCell ref="C35:D35"/>
    <mergeCell ref="C36:S36"/>
    <mergeCell ref="C21:D21"/>
    <mergeCell ref="C24:S24"/>
    <mergeCell ref="F27:R27"/>
    <mergeCell ref="A9:S9"/>
    <mergeCell ref="F11:R11"/>
    <mergeCell ref="A12:A24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</mergeCells>
  <conditionalFormatting sqref="F4:S7">
    <cfRule type="cellIs" dxfId="1" priority="1" operator="lessThan">
      <formula>0</formula>
    </cfRule>
  </conditionalFormatting>
  <conditionalFormatting sqref="F4:S7">
    <cfRule type="cellIs" dxfId="0" priority="2" operator="greaterThan">
      <formula>0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'Advanced props'!$A$2:$A$3</xm:f>
          </x14:formula1>
          <xm:sqref>D3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113"/>
  <sheetViews>
    <sheetView showGridLines="0" workbookViewId="0"/>
  </sheetViews>
  <sheetFormatPr defaultColWidth="11.21875" defaultRowHeight="15" customHeight="1"/>
  <cols>
    <col min="1" max="1" width="28.77734375" customWidth="1"/>
    <col min="2" max="2" width="1.88671875" customWidth="1"/>
    <col min="3" max="3" width="16.33203125" customWidth="1"/>
    <col min="4" max="6" width="11.21875" customWidth="1"/>
    <col min="12" max="12" width="15.8867187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25">
      <c r="A2" s="259" t="s">
        <v>101</v>
      </c>
      <c r="B2" s="224"/>
      <c r="C2" s="224"/>
      <c r="D2" s="224"/>
      <c r="E2" s="224"/>
      <c r="F2" s="1"/>
      <c r="G2" s="1"/>
      <c r="H2" s="1"/>
      <c r="I2" s="1"/>
      <c r="J2" s="1"/>
      <c r="K2" s="2"/>
      <c r="L2" s="1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1:12" ht="15" customHeight="1">
      <c r="A5" s="218"/>
      <c r="B5" s="218"/>
      <c r="C5" s="87"/>
      <c r="D5" s="78"/>
      <c r="E5" s="78"/>
      <c r="F5" s="78"/>
      <c r="G5" s="78"/>
      <c r="H5" s="78"/>
      <c r="I5" s="78"/>
      <c r="J5" s="78"/>
      <c r="K5" s="78"/>
      <c r="L5" s="78"/>
    </row>
    <row r="6" spans="1:12" ht="17.25" customHeight="1">
      <c r="A6" s="219" t="str">
        <f>'Cash flow planner'!$A$3</f>
        <v>Week of zero cash balance</v>
      </c>
      <c r="B6" s="218"/>
      <c r="C6" s="94">
        <f>'Cash flow planner'!$C$3</f>
        <v>44218</v>
      </c>
      <c r="D6" s="78"/>
      <c r="E6" s="78"/>
      <c r="F6" s="78"/>
      <c r="G6" s="78"/>
      <c r="H6" s="78"/>
      <c r="I6" s="78"/>
      <c r="J6" s="78"/>
      <c r="K6" s="78"/>
      <c r="L6" s="78"/>
    </row>
    <row r="7" spans="1:12" ht="18.75" customHeight="1">
      <c r="A7" s="219" t="str">
        <f>'Cash flow planner'!$A$4</f>
        <v>Weeks to zero</v>
      </c>
      <c r="B7" s="218"/>
      <c r="C7" s="100">
        <f>'Cash flow planner'!$C$4</f>
        <v>3</v>
      </c>
      <c r="D7" s="78"/>
      <c r="E7" s="78"/>
      <c r="F7" s="78"/>
      <c r="G7" s="78"/>
      <c r="H7" s="78"/>
      <c r="I7" s="78"/>
      <c r="J7" s="78"/>
      <c r="K7" s="78"/>
      <c r="L7" s="78"/>
    </row>
    <row r="8" spans="1:1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2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2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ht="15.7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ht="15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ht="15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 ht="15.7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ht="15.7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ht="15.7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2" ht="15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ht="15.7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2" ht="15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 ht="15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 ht="15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15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ht="15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2" ht="15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</row>
    <row r="38" spans="1:12" ht="15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2" ht="15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ht="15.7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ht="15.7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 ht="15.7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2" ht="15.7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</row>
    <row r="46" spans="1:12" ht="15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</row>
    <row r="47" spans="1:12" ht="15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</row>
    <row r="48" spans="1:12" ht="15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</row>
    <row r="49" spans="1:12" ht="15.7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</row>
    <row r="50" spans="1:12" ht="15.7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</row>
    <row r="51" spans="1:12" ht="15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1:12" ht="15.7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</row>
    <row r="53" spans="1:12" ht="15.7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</row>
    <row r="54" spans="1:12" ht="15.7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</row>
    <row r="55" spans="1:12" ht="15.7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</row>
    <row r="56" spans="1:12" ht="15.7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ht="15.7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</row>
    <row r="58" spans="1:12" ht="15.7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</row>
    <row r="59" spans="1:12" ht="15.7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</row>
    <row r="60" spans="1:12" ht="15.7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</row>
    <row r="61" spans="1:12" ht="15.7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</row>
    <row r="62" spans="1:12" ht="15.7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</row>
    <row r="63" spans="1:12" ht="15.7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</row>
    <row r="64" spans="1:12" ht="15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2" ht="15.7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2" ht="15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</row>
    <row r="67" spans="1:12" ht="15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</row>
    <row r="68" spans="1:12" ht="15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</row>
    <row r="69" spans="1:12" ht="15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</row>
    <row r="70" spans="1:12" ht="15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</row>
    <row r="71" spans="1:12" ht="15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</row>
    <row r="72" spans="1:12" ht="15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</row>
    <row r="73" spans="1:12" ht="15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</row>
    <row r="74" spans="1:12" ht="15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</row>
    <row r="75" spans="1:12" ht="15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</row>
    <row r="76" spans="1:12" ht="15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</row>
    <row r="77" spans="1:12" ht="15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</row>
    <row r="78" spans="1:12" ht="15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</row>
    <row r="79" spans="1:12" ht="15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</row>
    <row r="80" spans="1:12" ht="15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</row>
    <row r="81" spans="1:12" ht="15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</row>
    <row r="82" spans="1:12" ht="15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</row>
    <row r="83" spans="1:12" ht="15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</row>
    <row r="84" spans="1:12" ht="15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</row>
    <row r="85" spans="1:12" ht="15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</row>
    <row r="86" spans="1:12" ht="15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</row>
    <row r="87" spans="1:12" ht="15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</row>
    <row r="88" spans="1:12" ht="15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</row>
    <row r="89" spans="1:12" ht="15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</row>
    <row r="90" spans="1:12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1:12" ht="15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</row>
    <row r="92" spans="1:12" ht="15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</row>
    <row r="93" spans="1:12" ht="15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</row>
    <row r="94" spans="1:12" ht="15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</row>
    <row r="95" spans="1:12" ht="15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</row>
    <row r="96" spans="1:12" ht="15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</row>
    <row r="97" spans="1:12" ht="15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</row>
    <row r="98" spans="1:12" ht="15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</row>
    <row r="99" spans="1:12" ht="15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</row>
    <row r="100" spans="1:12" ht="15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</row>
    <row r="101" spans="1:12" ht="15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</row>
    <row r="102" spans="1:12" ht="15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1:12" ht="15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</row>
    <row r="104" spans="1:12" ht="15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</row>
    <row r="105" spans="1:12" ht="15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</row>
    <row r="106" spans="1:12" ht="15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</row>
    <row r="107" spans="1:12" ht="15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</row>
    <row r="108" spans="1:12" ht="15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</row>
    <row r="109" spans="1:12" ht="15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</row>
    <row r="110" spans="1:12" ht="15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</row>
    <row r="111" spans="1:12" ht="15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</row>
    <row r="112" spans="1:12" ht="15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</row>
    <row r="113" spans="1:12" ht="15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</row>
  </sheetData>
  <mergeCells count="1">
    <mergeCell ref="A2:E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1.21875" defaultRowHeight="15" customHeight="1"/>
  <cols>
    <col min="1" max="1" width="136" customWidth="1"/>
    <col min="2" max="6" width="11.21875" customWidth="1"/>
  </cols>
  <sheetData>
    <row r="1" spans="1:1" ht="361.5" customHeight="1">
      <c r="A1" s="22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1000"/>
  <sheetViews>
    <sheetView workbookViewId="0"/>
  </sheetViews>
  <sheetFormatPr defaultColWidth="11.21875" defaultRowHeight="15" customHeight="1"/>
  <cols>
    <col min="1" max="6" width="11.21875" customWidth="1"/>
  </cols>
  <sheetData>
    <row r="1" spans="1:1" ht="15.75">
      <c r="A1" s="221" t="s">
        <v>102</v>
      </c>
    </row>
    <row r="2" spans="1:1" ht="15.75">
      <c r="A2" s="221" t="s">
        <v>103</v>
      </c>
    </row>
    <row r="3" spans="1:1" ht="15.75">
      <c r="A3" s="221" t="s">
        <v>104</v>
      </c>
    </row>
    <row r="16" spans="1:1" ht="15.75">
      <c r="A16" s="222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Getting started</vt:lpstr>
      <vt:lpstr>Initial Setup</vt:lpstr>
      <vt:lpstr>Cash flow planner</vt:lpstr>
      <vt:lpstr>Summary</vt:lpstr>
      <vt:lpstr>Charts</vt:lpstr>
      <vt:lpstr>Advanced props</vt:lpstr>
      <vt:lpstr>data_header_column</vt:lpstr>
      <vt:lpstr>expenses</vt:lpstr>
      <vt:lpstr>expenses_what_if</vt:lpstr>
      <vt:lpstr>income</vt:lpstr>
      <vt:lpstr>income_what_if</vt:lpstr>
      <vt:lpstr>total_expenses</vt:lpstr>
      <vt:lpstr>total_income</vt:lpstr>
      <vt:lpstr>total_money_in</vt:lpstr>
      <vt:lpstr>total_money_out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Scott</dc:creator>
  <cp:lastModifiedBy>Ruth Scott</cp:lastModifiedBy>
  <dcterms:created xsi:type="dcterms:W3CDTF">2021-03-04T17:34:46Z</dcterms:created>
  <dcterms:modified xsi:type="dcterms:W3CDTF">2021-03-04T17:34:46Z</dcterms:modified>
</cp:coreProperties>
</file>